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 activeTab="1"/>
  </bookViews>
  <sheets>
    <sheet name="№ 4 ресурсное обеспечение" sheetId="6" r:id="rId1"/>
    <sheet name="№5 ресурсн. обесп.без меропр." sheetId="8" r:id="rId2"/>
  </sheets>
  <definedNames>
    <definedName name="_xlnm.Print_Area" localSheetId="0">'№ 4 ресурсное обеспечение'!$A$1:$M$56</definedName>
    <definedName name="_xlnm.Print_Area" localSheetId="1">'№5 ресурсн. обесп.без меропр.'!$A$1:$I$64</definedName>
  </definedNames>
  <calcPr calcId="124519" refMode="R1C1"/>
</workbook>
</file>

<file path=xl/calcChain.xml><?xml version="1.0" encoding="utf-8"?>
<calcChain xmlns="http://schemas.openxmlformats.org/spreadsheetml/2006/main">
  <c r="H32" i="8"/>
  <c r="I32"/>
  <c r="H20"/>
  <c r="I20"/>
  <c r="J20" s="1"/>
  <c r="L34" i="6"/>
  <c r="M34"/>
  <c r="L26"/>
  <c r="M26"/>
  <c r="I59" i="8"/>
  <c r="H59"/>
  <c r="G59"/>
  <c r="F59"/>
  <c r="E59"/>
  <c r="I53"/>
  <c r="H53"/>
  <c r="G53"/>
  <c r="F53"/>
  <c r="E53"/>
  <c r="I47"/>
  <c r="H47"/>
  <c r="G47"/>
  <c r="F47"/>
  <c r="E47"/>
  <c r="I46"/>
  <c r="H46"/>
  <c r="G46"/>
  <c r="F46"/>
  <c r="E46"/>
  <c r="I45"/>
  <c r="H45"/>
  <c r="G45"/>
  <c r="F45"/>
  <c r="E45"/>
  <c r="J44"/>
  <c r="H41"/>
  <c r="G41"/>
  <c r="F41"/>
  <c r="I42"/>
  <c r="H42"/>
  <c r="G42"/>
  <c r="F42"/>
  <c r="E42"/>
  <c r="I41"/>
  <c r="E41"/>
  <c r="J37"/>
  <c r="I35"/>
  <c r="H35"/>
  <c r="G35"/>
  <c r="F35"/>
  <c r="E35"/>
  <c r="J32"/>
  <c r="K31"/>
  <c r="J31"/>
  <c r="K30"/>
  <c r="J30"/>
  <c r="K29"/>
  <c r="L29" s="1"/>
  <c r="I29"/>
  <c r="H29"/>
  <c r="G29"/>
  <c r="F29"/>
  <c r="E29"/>
  <c r="J26"/>
  <c r="J25"/>
  <c r="I23"/>
  <c r="H23"/>
  <c r="G23"/>
  <c r="F23"/>
  <c r="E23"/>
  <c r="I17"/>
  <c r="G19"/>
  <c r="G17" s="1"/>
  <c r="F19"/>
  <c r="E19"/>
  <c r="J19" s="1"/>
  <c r="H17"/>
  <c r="F17"/>
  <c r="H14"/>
  <c r="G14"/>
  <c r="F14"/>
  <c r="E14"/>
  <c r="H13"/>
  <c r="E13"/>
  <c r="I12"/>
  <c r="H12"/>
  <c r="G12"/>
  <c r="F12"/>
  <c r="E12"/>
  <c r="J12" s="1"/>
  <c r="J25" i="6"/>
  <c r="K25"/>
  <c r="L25"/>
  <c r="M25"/>
  <c r="I25"/>
  <c r="J28"/>
  <c r="K28"/>
  <c r="L28"/>
  <c r="M28"/>
  <c r="I28"/>
  <c r="K29"/>
  <c r="J33"/>
  <c r="J29" s="1"/>
  <c r="K33"/>
  <c r="L33"/>
  <c r="L29" s="1"/>
  <c r="M33"/>
  <c r="M29" s="1"/>
  <c r="I33"/>
  <c r="I29" s="1"/>
  <c r="J41"/>
  <c r="J40" s="1"/>
  <c r="K41"/>
  <c r="K40" s="1"/>
  <c r="L41"/>
  <c r="M41"/>
  <c r="I41"/>
  <c r="J45"/>
  <c r="J44" s="1"/>
  <c r="K45"/>
  <c r="K37" s="1"/>
  <c r="K16" s="1"/>
  <c r="L45"/>
  <c r="L37" s="1"/>
  <c r="M45"/>
  <c r="M44" s="1"/>
  <c r="I45"/>
  <c r="I44" s="1"/>
  <c r="J55"/>
  <c r="J38" s="1"/>
  <c r="K55"/>
  <c r="K38" s="1"/>
  <c r="L55"/>
  <c r="M55"/>
  <c r="I55"/>
  <c r="I38" s="1"/>
  <c r="L31"/>
  <c r="L30" s="1"/>
  <c r="J31"/>
  <c r="J30" s="1"/>
  <c r="M31"/>
  <c r="M30" s="1"/>
  <c r="K31"/>
  <c r="K30" s="1"/>
  <c r="I31"/>
  <c r="I30" s="1"/>
  <c r="I14" i="8" l="1"/>
  <c r="J14" s="1"/>
  <c r="M37" i="6"/>
  <c r="L44"/>
  <c r="K44"/>
  <c r="K39"/>
  <c r="J39"/>
  <c r="I37"/>
  <c r="I16" s="1"/>
  <c r="J37"/>
  <c r="J16" s="1"/>
  <c r="I40"/>
  <c r="I39" s="1"/>
  <c r="I13" i="8"/>
  <c r="E17"/>
  <c r="J23"/>
  <c r="J17"/>
  <c r="J35"/>
  <c r="J29"/>
  <c r="G13"/>
  <c r="G11" s="1"/>
  <c r="M11" s="1"/>
  <c r="J47"/>
  <c r="F13"/>
  <c r="E11"/>
  <c r="K11" s="1"/>
  <c r="H11"/>
  <c r="N11" s="1"/>
  <c r="J41"/>
  <c r="K32"/>
  <c r="J43"/>
  <c r="L38" i="6"/>
  <c r="J22"/>
  <c r="K22"/>
  <c r="L22"/>
  <c r="M22"/>
  <c r="I22"/>
  <c r="J21"/>
  <c r="J17" s="1"/>
  <c r="J13" s="1"/>
  <c r="K21"/>
  <c r="K17" s="1"/>
  <c r="K13" s="1"/>
  <c r="L21"/>
  <c r="M21"/>
  <c r="I21"/>
  <c r="I17" s="1"/>
  <c r="I13" s="1"/>
  <c r="I11" i="8" l="1"/>
  <c r="O11" s="1"/>
  <c r="L17" i="6"/>
  <c r="M40"/>
  <c r="M39" s="1"/>
  <c r="M38"/>
  <c r="M17" s="1"/>
  <c r="L40"/>
  <c r="L39" s="1"/>
  <c r="J13" i="8"/>
  <c r="F11"/>
  <c r="L11" s="1"/>
  <c r="I63" i="6"/>
  <c r="I67" s="1"/>
  <c r="J53"/>
  <c r="K53"/>
  <c r="L53"/>
  <c r="M53"/>
  <c r="I53"/>
  <c r="J20"/>
  <c r="K20"/>
  <c r="L20"/>
  <c r="L16" s="1"/>
  <c r="M20"/>
  <c r="M16" s="1"/>
  <c r="I20"/>
  <c r="L13" l="1"/>
  <c r="M13"/>
  <c r="J11" i="8"/>
  <c r="P11" s="1"/>
  <c r="I75" i="6"/>
  <c r="I69"/>
  <c r="I74"/>
  <c r="L35"/>
  <c r="I35"/>
  <c r="K35"/>
  <c r="K27" s="1"/>
  <c r="M35"/>
  <c r="M27" s="1"/>
  <c r="J35"/>
  <c r="J27" s="1"/>
  <c r="K19"/>
  <c r="J19"/>
  <c r="I19"/>
  <c r="M74"/>
  <c r="L74"/>
  <c r="K74"/>
  <c r="J74"/>
  <c r="K23"/>
  <c r="J23"/>
  <c r="I23"/>
  <c r="K18" l="1"/>
  <c r="J18"/>
  <c r="I72"/>
  <c r="L73"/>
  <c r="L27"/>
  <c r="I60"/>
  <c r="I27"/>
  <c r="I18" s="1"/>
  <c r="M23"/>
  <c r="M19"/>
  <c r="M18" s="1"/>
  <c r="J72"/>
  <c r="J73"/>
  <c r="M73"/>
  <c r="L23"/>
  <c r="L19"/>
  <c r="K72"/>
  <c r="K73"/>
  <c r="I73"/>
  <c r="N40"/>
  <c r="N43"/>
  <c r="N42"/>
  <c r="O37"/>
  <c r="I15"/>
  <c r="O36"/>
  <c r="L18" l="1"/>
  <c r="L72"/>
  <c r="M72"/>
  <c r="L15"/>
  <c r="J15"/>
  <c r="M15"/>
  <c r="K15"/>
  <c r="O35" l="1"/>
  <c r="O38" s="1"/>
  <c r="J66"/>
  <c r="K66"/>
  <c r="L66"/>
  <c r="M66"/>
  <c r="L75" l="1"/>
  <c r="L67"/>
  <c r="J75"/>
  <c r="J67"/>
  <c r="M75"/>
  <c r="M67"/>
  <c r="K75"/>
  <c r="K67"/>
  <c r="K69" l="1"/>
  <c r="M69"/>
  <c r="J69"/>
  <c r="L69"/>
  <c r="N44"/>
  <c r="P35"/>
  <c r="I76" l="1"/>
  <c r="S13" l="1"/>
  <c r="M76"/>
  <c r="N53" l="1"/>
  <c r="Q13" l="1"/>
  <c r="K76"/>
  <c r="P13" l="1"/>
  <c r="J76"/>
  <c r="N46"/>
  <c r="N38"/>
  <c r="N26"/>
  <c r="N25"/>
  <c r="N24"/>
  <c r="N23"/>
  <c r="N21"/>
  <c r="I14"/>
  <c r="R13" l="1"/>
  <c r="L76"/>
  <c r="O13"/>
  <c r="N16"/>
  <c r="N17"/>
  <c r="N19"/>
  <c r="N20"/>
  <c r="N36"/>
  <c r="N37"/>
  <c r="L14"/>
  <c r="J14" l="1"/>
  <c r="M14"/>
  <c r="N35"/>
  <c r="K14"/>
  <c r="N15"/>
  <c r="N14" l="1"/>
  <c r="N13"/>
  <c r="T13" l="1"/>
  <c r="N18"/>
</calcChain>
</file>

<file path=xl/sharedStrings.xml><?xml version="1.0" encoding="utf-8"?>
<sst xmlns="http://schemas.openxmlformats.org/spreadsheetml/2006/main" count="318" uniqueCount="66">
  <si>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</si>
  <si>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</si>
  <si>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</si>
  <si>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</si>
  <si>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</si>
  <si>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</si>
  <si>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</si>
  <si>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</si>
  <si>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</si>
  <si>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</si>
  <si>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</si>
  <si>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 xml:space="preserve"> 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</si>
  <si>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</si>
  <si>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</si>
  <si>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</si>
  <si>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</si>
  <si>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</si>
  <si>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</si>
  <si>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Расходы по годам, рублей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</si>
  <si>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</si>
  <si>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</si>
  <si>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</si>
  <si>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</si>
  <si>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</si>
  <si>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</si>
  <si>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</si>
  <si>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</si>
  <si>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</si>
  <si>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</si>
  <si>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</si>
  <si>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</si>
  <si>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</si>
  <si>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</si>
  <si>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</si>
  <si>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</si>
  <si>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</si>
  <si>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</si>
  <si>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</si>
  <si>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</si>
  <si>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</si>
  <si>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</si>
  <si>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</si>
  <si>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</si>
  <si>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>Подпрограмма 1</t>
  </si>
  <si>
    <t>«Искусство»</t>
  </si>
  <si>
    <t xml:space="preserve"> «Создание благоприятных условий для устойчивого развития сферы культуры»</t>
  </si>
  <si>
    <t>«Наследие»</t>
  </si>
  <si>
    <t xml:space="preserve"> «Развитие библиотечного дела»</t>
  </si>
  <si>
    <t>«Управление муниципальной программой и обеспечение условий реализации»</t>
  </si>
  <si>
    <t xml:space="preserve"> «Организация и поддержка учреждений культуры, искусства и образования в сфере культуры»</t>
  </si>
  <si>
    <t>«Оказание мер социальной поддержки и социальной помощи отдельным категориям граждан»</t>
  </si>
  <si>
    <t xml:space="preserve">Основное мероприятие 03 </t>
  </si>
  <si>
    <t>«Руководство и управление в сфере установленных функций»</t>
  </si>
  <si>
    <t xml:space="preserve"> «Развитие библиотечного дела"</t>
  </si>
  <si>
    <t xml:space="preserve">«Управление муниципальной программой и обеспечение условий реализации» </t>
  </si>
  <si>
    <t>«Организация и поддержка учреждений культуры, искусства и образования в сфере культуры»</t>
  </si>
  <si>
    <t>«Оказание мер социальной помощи отдельным категориям граждан»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</si>
  <si>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</si>
  <si>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</si>
  <si>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</si>
  <si>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</si>
  <si>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</si>
  <si>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t>Приложение № 4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 на 2015-2019 годы»</t>
  </si>
  <si>
    <t>«Развитие культуры в Курском районе Курской области на 2015-2019 годы»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</si>
  <si>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 на 2015-2019 годы»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</si>
  <si>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«Развитие культуры в Курском районе Курской области на 2015-2019 годы»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</si>
</sst>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16" fontId="13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E389"/>
  <sheetViews>
    <sheetView view="pageBreakPreview" topLeftCell="B38" zoomScale="90" zoomScaleNormal="80" zoomScaleSheetLayoutView="90" workbookViewId="0">
      <selection activeCell="L33" sqref="L33"/>
    </sheetView>
  </sheetViews>
  <sheetFormatPr defaultColWidth="9.109375" defaultRowHeight="15.6"/>
  <cols>
    <col min="1" max="1" width="17.5546875" style="35" customWidth="1"/>
    <col min="2" max="2" width="28.6640625" style="35" customWidth="1"/>
    <col min="3" max="3" width="32.44140625" style="35" customWidth="1"/>
    <col min="4" max="4" width="0.44140625" style="35" hidden="1" customWidth="1"/>
    <col min="5" max="5" width="6.109375" style="35" customWidth="1"/>
    <col min="6" max="6" width="6.44140625" style="35" customWidth="1"/>
    <col min="7" max="7" width="10.109375" style="35" customWidth="1"/>
    <col min="8" max="8" width="7" style="35" customWidth="1"/>
    <col min="9" max="9" width="15.33203125" style="35" customWidth="1"/>
    <col min="10" max="10" width="15.44140625" style="35" bestFit="1" customWidth="1"/>
    <col min="11" max="12" width="14.88671875" style="35" bestFit="1" customWidth="1"/>
    <col min="13" max="13" width="15.44140625" style="35" bestFit="1" customWidth="1"/>
    <col min="14" max="14" width="16.44140625" style="3" bestFit="1" customWidth="1"/>
    <col min="15" max="16" width="14.88671875" style="1" bestFit="1" customWidth="1"/>
    <col min="17" max="18" width="13.109375" style="1" bestFit="1" customWidth="1"/>
    <col min="19" max="19" width="14.33203125" style="1" bestFit="1" customWidth="1"/>
    <col min="20" max="20" width="9.109375" style="1"/>
    <col min="21" max="21" width="14.88671875" style="1" bestFit="1" customWidth="1"/>
    <col min="22" max="16384" width="9.109375" style="1"/>
  </cols>
  <sheetData>
    <row r="1" spans="1:31" ht="15" customHeight="1">
      <c r="A1" s="20"/>
      <c r="B1" s="20"/>
      <c r="C1" s="20"/>
      <c r="D1" s="20"/>
      <c r="E1" s="20"/>
      <c r="F1" s="20"/>
      <c r="G1" s="20"/>
      <c r="H1" s="64" t="s">
        <v>62</v>
      </c>
      <c r="I1" s="64"/>
      <c r="J1" s="64"/>
      <c r="K1" s="64"/>
      <c r="L1" s="64"/>
      <c r="M1" s="64"/>
    </row>
    <row r="2" spans="1:31">
      <c r="A2" s="20"/>
      <c r="B2" s="20"/>
      <c r="C2" s="20"/>
      <c r="D2" s="20"/>
      <c r="E2" s="20"/>
      <c r="F2" s="20"/>
      <c r="G2" s="20"/>
      <c r="H2" s="64"/>
      <c r="I2" s="64"/>
      <c r="J2" s="64"/>
      <c r="K2" s="64"/>
      <c r="L2" s="64"/>
      <c r="M2" s="64"/>
    </row>
    <row r="3" spans="1:31">
      <c r="A3" s="20"/>
      <c r="B3" s="20"/>
      <c r="C3" s="20"/>
      <c r="D3" s="20"/>
      <c r="E3" s="20"/>
      <c r="F3" s="20"/>
      <c r="G3" s="20"/>
      <c r="H3" s="64"/>
      <c r="I3" s="64"/>
      <c r="J3" s="64"/>
      <c r="K3" s="64"/>
      <c r="L3" s="64"/>
      <c r="M3" s="64"/>
    </row>
    <row r="4" spans="1:31">
      <c r="A4" s="20"/>
      <c r="B4" s="20"/>
      <c r="C4" s="20"/>
      <c r="D4" s="20"/>
      <c r="E4" s="20"/>
      <c r="F4" s="20"/>
      <c r="G4" s="20"/>
      <c r="H4" s="64"/>
      <c r="I4" s="64"/>
      <c r="J4" s="64"/>
      <c r="K4" s="64"/>
      <c r="L4" s="64"/>
      <c r="M4" s="64"/>
    </row>
    <row r="5" spans="1:31" ht="25.5" hidden="1" customHeight="1">
      <c r="A5" s="20"/>
      <c r="B5" s="20"/>
      <c r="C5" s="20"/>
      <c r="D5" s="20"/>
      <c r="E5" s="20"/>
      <c r="F5" s="20"/>
      <c r="G5" s="20"/>
      <c r="H5" s="70"/>
      <c r="I5" s="70"/>
      <c r="J5" s="70"/>
      <c r="K5" s="70"/>
      <c r="L5" s="70"/>
      <c r="M5" s="70"/>
    </row>
    <row r="6" spans="1:31" s="5" customFormat="1" ht="18.75" customHeight="1">
      <c r="A6" s="65" t="s">
        <v>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4"/>
    </row>
    <row r="7" spans="1:31" s="5" customFormat="1" ht="18.75" customHeight="1">
      <c r="A7" s="65" t="s">
        <v>10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4"/>
    </row>
    <row r="8" spans="1:31" s="5" customFormat="1" ht="38.4" customHeight="1">
      <c r="A8" s="66" t="s">
        <v>63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4"/>
    </row>
    <row r="9" spans="1:31" s="5" customFormat="1" ht="18.75" customHeight="1" thickBo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4"/>
    </row>
    <row r="10" spans="1:31" ht="42.75" customHeight="1">
      <c r="A10" s="67" t="s">
        <v>0</v>
      </c>
      <c r="B10" s="68" t="s">
        <v>16</v>
      </c>
      <c r="C10" s="68" t="s">
        <v>1</v>
      </c>
      <c r="D10" s="68"/>
      <c r="E10" s="68" t="s">
        <v>2</v>
      </c>
      <c r="F10" s="68"/>
      <c r="G10" s="68"/>
      <c r="H10" s="68"/>
      <c r="I10" s="68" t="s">
        <v>18</v>
      </c>
      <c r="J10" s="68"/>
      <c r="K10" s="68"/>
      <c r="L10" s="68"/>
      <c r="M10" s="69"/>
    </row>
    <row r="11" spans="1:31" ht="127.8" customHeight="1">
      <c r="A11" s="60"/>
      <c r="B11" s="61"/>
      <c r="C11" s="61"/>
      <c r="D11" s="61"/>
      <c r="E11" s="30" t="s">
        <v>3</v>
      </c>
      <c r="F11" s="22" t="s">
        <v>23</v>
      </c>
      <c r="G11" s="22" t="s">
        <v>24</v>
      </c>
      <c r="H11" s="22" t="s">
        <v>25</v>
      </c>
      <c r="I11" s="22">
        <v>2015</v>
      </c>
      <c r="J11" s="22">
        <v>2016</v>
      </c>
      <c r="K11" s="22">
        <v>2017</v>
      </c>
      <c r="L11" s="23">
        <v>2018</v>
      </c>
      <c r="M11" s="24">
        <v>2019</v>
      </c>
    </row>
    <row r="12" spans="1:31" s="2" customFormat="1" ht="18.75" customHeight="1">
      <c r="A12" s="25">
        <v>1</v>
      </c>
      <c r="B12" s="22">
        <v>2</v>
      </c>
      <c r="C12" s="22">
        <v>3</v>
      </c>
      <c r="D12" s="22"/>
      <c r="E12" s="22">
        <v>4</v>
      </c>
      <c r="F12" s="22">
        <v>5</v>
      </c>
      <c r="G12" s="22">
        <v>6</v>
      </c>
      <c r="H12" s="22">
        <v>7</v>
      </c>
      <c r="I12" s="22">
        <v>8</v>
      </c>
      <c r="J12" s="22">
        <v>9</v>
      </c>
      <c r="K12" s="22">
        <v>10</v>
      </c>
      <c r="L12" s="23">
        <v>11</v>
      </c>
      <c r="M12" s="24">
        <v>12</v>
      </c>
      <c r="N12" s="16"/>
    </row>
    <row r="13" spans="1:31" s="6" customFormat="1" ht="19.2" customHeight="1">
      <c r="A13" s="48" t="s">
        <v>15</v>
      </c>
      <c r="B13" s="50" t="s">
        <v>63</v>
      </c>
      <c r="C13" s="22" t="s">
        <v>32</v>
      </c>
      <c r="D13" s="22"/>
      <c r="E13" s="30" t="s">
        <v>6</v>
      </c>
      <c r="F13" s="26" t="s">
        <v>34</v>
      </c>
      <c r="G13" s="30">
        <v>0</v>
      </c>
      <c r="H13" s="26" t="s">
        <v>28</v>
      </c>
      <c r="I13" s="27">
        <f>I15+I16+I17</f>
        <v>24743164.52</v>
      </c>
      <c r="J13" s="27">
        <f t="shared" ref="J13:M13" si="0">J15+J16+J17</f>
        <v>26258043.98</v>
      </c>
      <c r="K13" s="27">
        <f t="shared" si="0"/>
        <v>23498359.660000004</v>
      </c>
      <c r="L13" s="27">
        <f t="shared" si="0"/>
        <v>28874690.565000001</v>
      </c>
      <c r="M13" s="27">
        <f t="shared" si="0"/>
        <v>31357341.110000003</v>
      </c>
      <c r="N13" s="9">
        <f t="shared" ref="N13:N46" si="1">SUM(I13:M13)</f>
        <v>134731599.83500001</v>
      </c>
      <c r="O13" s="14" t="e">
        <f>I19+I35+#REF!-I13</f>
        <v>#REF!</v>
      </c>
      <c r="P13" s="14" t="e">
        <f>J19+J35+#REF!-J13</f>
        <v>#REF!</v>
      </c>
      <c r="Q13" s="14" t="e">
        <f>K19+K35+#REF!-K13</f>
        <v>#REF!</v>
      </c>
      <c r="R13" s="14" t="e">
        <f>L19+L35+#REF!-L13</f>
        <v>#REF!</v>
      </c>
      <c r="S13" s="14" t="e">
        <f>M19+M35+#REF!-M13</f>
        <v>#REF!</v>
      </c>
      <c r="T13" s="14" t="e">
        <f>N19+N35+#REF!-N13</f>
        <v>#REF!</v>
      </c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s="6" customFormat="1" ht="0.6" customHeight="1">
      <c r="A14" s="49"/>
      <c r="B14" s="51"/>
      <c r="C14" s="22"/>
      <c r="D14" s="22"/>
      <c r="E14" s="26" t="s">
        <v>6</v>
      </c>
      <c r="F14" s="30" t="s">
        <v>6</v>
      </c>
      <c r="G14" s="30" t="s">
        <v>6</v>
      </c>
      <c r="H14" s="30" t="s">
        <v>6</v>
      </c>
      <c r="I14" s="27">
        <f>SUM(I15:I17)</f>
        <v>24743164.52</v>
      </c>
      <c r="J14" s="27">
        <f>SUM(J15:J17)</f>
        <v>26258043.98</v>
      </c>
      <c r="K14" s="27">
        <f t="shared" ref="K14:M14" si="2">SUM(K15:K17)</f>
        <v>23498359.660000004</v>
      </c>
      <c r="L14" s="27">
        <f t="shared" si="2"/>
        <v>28874690.565000001</v>
      </c>
      <c r="M14" s="28">
        <f t="shared" si="2"/>
        <v>31357341.110000003</v>
      </c>
      <c r="N14" s="9">
        <f t="shared" si="1"/>
        <v>134731599.83500001</v>
      </c>
      <c r="P14" s="6" t="s">
        <v>11</v>
      </c>
    </row>
    <row r="15" spans="1:31" s="6" customFormat="1">
      <c r="A15" s="49"/>
      <c r="B15" s="51"/>
      <c r="C15" s="43" t="s">
        <v>57</v>
      </c>
      <c r="D15" s="22"/>
      <c r="E15" s="30" t="s">
        <v>6</v>
      </c>
      <c r="F15" s="26" t="s">
        <v>34</v>
      </c>
      <c r="G15" s="30">
        <v>0</v>
      </c>
      <c r="H15" s="26" t="s">
        <v>28</v>
      </c>
      <c r="I15" s="27">
        <f>I36</f>
        <v>0</v>
      </c>
      <c r="J15" s="27">
        <f t="shared" ref="J15:M15" si="3">J36</f>
        <v>0</v>
      </c>
      <c r="K15" s="27">
        <f t="shared" si="3"/>
        <v>0</v>
      </c>
      <c r="L15" s="27">
        <f t="shared" si="3"/>
        <v>0</v>
      </c>
      <c r="M15" s="28">
        <f t="shared" si="3"/>
        <v>0</v>
      </c>
      <c r="N15" s="9">
        <f t="shared" si="1"/>
        <v>0</v>
      </c>
    </row>
    <row r="16" spans="1:31" s="6" customFormat="1">
      <c r="A16" s="49"/>
      <c r="B16" s="51"/>
      <c r="C16" s="43" t="s">
        <v>58</v>
      </c>
      <c r="D16" s="22"/>
      <c r="E16" s="30" t="s">
        <v>6</v>
      </c>
      <c r="F16" s="26" t="s">
        <v>34</v>
      </c>
      <c r="G16" s="30">
        <v>0</v>
      </c>
      <c r="H16" s="26" t="s">
        <v>28</v>
      </c>
      <c r="I16" s="27">
        <f>I20+I28+I37</f>
        <v>1358608</v>
      </c>
      <c r="J16" s="27">
        <f t="shared" ref="J16:M16" si="4">J20+J28+J37</f>
        <v>1100685</v>
      </c>
      <c r="K16" s="27">
        <f t="shared" si="4"/>
        <v>1497237</v>
      </c>
      <c r="L16" s="27">
        <f t="shared" si="4"/>
        <v>1793200</v>
      </c>
      <c r="M16" s="27">
        <f t="shared" si="4"/>
        <v>2985337</v>
      </c>
      <c r="N16" s="9">
        <f t="shared" si="1"/>
        <v>8735067</v>
      </c>
    </row>
    <row r="17" spans="1:14" s="6" customFormat="1" ht="31.2">
      <c r="A17" s="49"/>
      <c r="B17" s="51"/>
      <c r="C17" s="43" t="s">
        <v>59</v>
      </c>
      <c r="D17" s="22"/>
      <c r="E17" s="30" t="s">
        <v>6</v>
      </c>
      <c r="F17" s="26" t="s">
        <v>34</v>
      </c>
      <c r="G17" s="30">
        <v>0</v>
      </c>
      <c r="H17" s="26" t="s">
        <v>28</v>
      </c>
      <c r="I17" s="27">
        <f>I21+I29+I38</f>
        <v>23384556.52</v>
      </c>
      <c r="J17" s="27">
        <f t="shared" ref="J17:M17" si="5">J21+J29+J38</f>
        <v>25157358.98</v>
      </c>
      <c r="K17" s="27">
        <f t="shared" si="5"/>
        <v>22001122.660000004</v>
      </c>
      <c r="L17" s="27">
        <f t="shared" si="5"/>
        <v>27081490.565000001</v>
      </c>
      <c r="M17" s="27">
        <f t="shared" si="5"/>
        <v>28372004.110000003</v>
      </c>
      <c r="N17" s="9">
        <f t="shared" si="1"/>
        <v>125996532.83499999</v>
      </c>
    </row>
    <row r="18" spans="1:14" s="6" customFormat="1" ht="93.6">
      <c r="A18" s="49"/>
      <c r="B18" s="51"/>
      <c r="C18" s="39" t="s">
        <v>41</v>
      </c>
      <c r="D18" s="22"/>
      <c r="E18" s="26" t="s">
        <v>8</v>
      </c>
      <c r="F18" s="26" t="s">
        <v>34</v>
      </c>
      <c r="G18" s="30">
        <v>0</v>
      </c>
      <c r="H18" s="26" t="s">
        <v>28</v>
      </c>
      <c r="I18" s="27">
        <f>I19+I27+I35</f>
        <v>24743164.52</v>
      </c>
      <c r="J18" s="27">
        <f t="shared" ref="J18:M18" si="6">J19+J27+J35</f>
        <v>26258043.98</v>
      </c>
      <c r="K18" s="27">
        <f t="shared" si="6"/>
        <v>23498359.660000004</v>
      </c>
      <c r="L18" s="27">
        <f t="shared" si="6"/>
        <v>28874690.565000001</v>
      </c>
      <c r="M18" s="27">
        <f t="shared" si="6"/>
        <v>31357341.110000003</v>
      </c>
      <c r="N18" s="9">
        <f>SUM(I18:M18)-N13</f>
        <v>0</v>
      </c>
    </row>
    <row r="19" spans="1:14" s="11" customFormat="1" ht="15.6" customHeight="1">
      <c r="A19" s="48" t="s">
        <v>43</v>
      </c>
      <c r="B19" s="50" t="s">
        <v>44</v>
      </c>
      <c r="C19" s="29" t="s">
        <v>33</v>
      </c>
      <c r="D19" s="22"/>
      <c r="E19" s="30" t="s">
        <v>6</v>
      </c>
      <c r="F19" s="26" t="s">
        <v>34</v>
      </c>
      <c r="G19" s="30">
        <v>1</v>
      </c>
      <c r="H19" s="26" t="s">
        <v>28</v>
      </c>
      <c r="I19" s="27">
        <f>SUM(I20:I21)</f>
        <v>7785704.9000000004</v>
      </c>
      <c r="J19" s="27">
        <f t="shared" ref="J19:M19" si="7">SUM(J20:J21)</f>
        <v>8226730.2800000003</v>
      </c>
      <c r="K19" s="27">
        <f t="shared" si="7"/>
        <v>6789617.5800000001</v>
      </c>
      <c r="L19" s="27">
        <f t="shared" si="7"/>
        <v>9930819.8100000005</v>
      </c>
      <c r="M19" s="28">
        <f t="shared" si="7"/>
        <v>12164798.210000001</v>
      </c>
      <c r="N19" s="15">
        <f t="shared" si="1"/>
        <v>44897670.780000001</v>
      </c>
    </row>
    <row r="20" spans="1:14" s="11" customFormat="1">
      <c r="A20" s="49"/>
      <c r="B20" s="51"/>
      <c r="C20" s="46" t="s">
        <v>58</v>
      </c>
      <c r="D20" s="22"/>
      <c r="E20" s="30" t="s">
        <v>6</v>
      </c>
      <c r="F20" s="26" t="s">
        <v>34</v>
      </c>
      <c r="G20" s="30">
        <v>1</v>
      </c>
      <c r="H20" s="26" t="s">
        <v>28</v>
      </c>
      <c r="I20" s="27">
        <f>I24</f>
        <v>0</v>
      </c>
      <c r="J20" s="27">
        <f t="shared" ref="J20:M20" si="8">J24</f>
        <v>0</v>
      </c>
      <c r="K20" s="27">
        <f t="shared" si="8"/>
        <v>0</v>
      </c>
      <c r="L20" s="27">
        <f t="shared" si="8"/>
        <v>50000</v>
      </c>
      <c r="M20" s="28">
        <f t="shared" si="8"/>
        <v>1111244</v>
      </c>
      <c r="N20" s="15">
        <f t="shared" si="1"/>
        <v>1161244</v>
      </c>
    </row>
    <row r="21" spans="1:14" s="11" customFormat="1" ht="31.2">
      <c r="A21" s="49"/>
      <c r="B21" s="51"/>
      <c r="C21" s="46" t="s">
        <v>59</v>
      </c>
      <c r="D21" s="22"/>
      <c r="E21" s="30" t="s">
        <v>6</v>
      </c>
      <c r="F21" s="26" t="s">
        <v>34</v>
      </c>
      <c r="G21" s="30">
        <v>1</v>
      </c>
      <c r="H21" s="26" t="s">
        <v>28</v>
      </c>
      <c r="I21" s="27">
        <f>I25</f>
        <v>7785704.9000000004</v>
      </c>
      <c r="J21" s="27">
        <f>J25</f>
        <v>8226730.2800000003</v>
      </c>
      <c r="K21" s="27">
        <f>K25</f>
        <v>6789617.5800000001</v>
      </c>
      <c r="L21" s="27">
        <f>L25</f>
        <v>9880819.8100000005</v>
      </c>
      <c r="M21" s="28">
        <f>M25</f>
        <v>11053554.210000001</v>
      </c>
      <c r="N21" s="15">
        <f t="shared" si="1"/>
        <v>43736426.780000001</v>
      </c>
    </row>
    <row r="22" spans="1:14" s="11" customFormat="1" ht="93.6">
      <c r="A22" s="52"/>
      <c r="B22" s="53"/>
      <c r="C22" s="39" t="s">
        <v>42</v>
      </c>
      <c r="D22" s="22"/>
      <c r="E22" s="26" t="s">
        <v>8</v>
      </c>
      <c r="F22" s="26" t="s">
        <v>34</v>
      </c>
      <c r="G22" s="30">
        <v>1</v>
      </c>
      <c r="H22" s="26" t="s">
        <v>28</v>
      </c>
      <c r="I22" s="27">
        <f>I26</f>
        <v>7785704.9000000004</v>
      </c>
      <c r="J22" s="27">
        <f t="shared" ref="J22:M22" si="9">J26</f>
        <v>8226730.2800000003</v>
      </c>
      <c r="K22" s="27">
        <f t="shared" si="9"/>
        <v>6789617.5800000001</v>
      </c>
      <c r="L22" s="27">
        <f t="shared" si="9"/>
        <v>9880819.8100000005</v>
      </c>
      <c r="M22" s="27">
        <f t="shared" si="9"/>
        <v>11053554.210000001</v>
      </c>
      <c r="N22" s="15"/>
    </row>
    <row r="23" spans="1:14" s="11" customFormat="1" ht="15.6" customHeight="1">
      <c r="A23" s="54" t="s">
        <v>12</v>
      </c>
      <c r="B23" s="56" t="s">
        <v>45</v>
      </c>
      <c r="C23" s="22" t="s">
        <v>32</v>
      </c>
      <c r="D23" s="61" t="s">
        <v>6</v>
      </c>
      <c r="E23" s="22" t="s">
        <v>6</v>
      </c>
      <c r="F23" s="31" t="s">
        <v>34</v>
      </c>
      <c r="G23" s="22">
        <v>1</v>
      </c>
      <c r="H23" s="31" t="s">
        <v>34</v>
      </c>
      <c r="I23" s="27">
        <f>SUM(I24:I25)</f>
        <v>7785704.9000000004</v>
      </c>
      <c r="J23" s="27">
        <f t="shared" ref="J23:M23" si="10">SUM(J24:J25)</f>
        <v>8226730.2800000003</v>
      </c>
      <c r="K23" s="27">
        <f t="shared" si="10"/>
        <v>6789617.5800000001</v>
      </c>
      <c r="L23" s="27">
        <f t="shared" si="10"/>
        <v>9930819.8100000005</v>
      </c>
      <c r="M23" s="28">
        <f t="shared" si="10"/>
        <v>12164798.210000001</v>
      </c>
      <c r="N23" s="19">
        <f t="shared" si="1"/>
        <v>44897670.780000001</v>
      </c>
    </row>
    <row r="24" spans="1:14" s="12" customFormat="1">
      <c r="A24" s="55"/>
      <c r="B24" s="57"/>
      <c r="C24" s="47" t="s">
        <v>58</v>
      </c>
      <c r="D24" s="61"/>
      <c r="E24" s="30" t="s">
        <v>6</v>
      </c>
      <c r="F24" s="26" t="s">
        <v>34</v>
      </c>
      <c r="G24" s="30">
        <v>1</v>
      </c>
      <c r="H24" s="26" t="s">
        <v>34</v>
      </c>
      <c r="I24" s="32">
        <v>0</v>
      </c>
      <c r="J24" s="32">
        <v>0</v>
      </c>
      <c r="K24" s="32">
        <v>0</v>
      </c>
      <c r="L24" s="32">
        <v>50000</v>
      </c>
      <c r="M24" s="33">
        <v>1111244</v>
      </c>
      <c r="N24" s="15">
        <f t="shared" si="1"/>
        <v>1161244</v>
      </c>
    </row>
    <row r="25" spans="1:14" s="12" customFormat="1" ht="31.2">
      <c r="A25" s="55"/>
      <c r="B25" s="57"/>
      <c r="C25" s="47" t="s">
        <v>59</v>
      </c>
      <c r="D25" s="61"/>
      <c r="E25" s="30" t="s">
        <v>6</v>
      </c>
      <c r="F25" s="26" t="s">
        <v>34</v>
      </c>
      <c r="G25" s="30">
        <v>1</v>
      </c>
      <c r="H25" s="26" t="s">
        <v>34</v>
      </c>
      <c r="I25" s="32">
        <f>I26</f>
        <v>7785704.9000000004</v>
      </c>
      <c r="J25" s="32">
        <f t="shared" ref="J25:M25" si="11">J26</f>
        <v>8226730.2800000003</v>
      </c>
      <c r="K25" s="32">
        <f t="shared" si="11"/>
        <v>6789617.5800000001</v>
      </c>
      <c r="L25" s="32">
        <f t="shared" si="11"/>
        <v>9880819.8100000005</v>
      </c>
      <c r="M25" s="32">
        <f t="shared" si="11"/>
        <v>11053554.210000001</v>
      </c>
      <c r="N25" s="15">
        <f t="shared" si="1"/>
        <v>43736426.780000001</v>
      </c>
    </row>
    <row r="26" spans="1:14" s="12" customFormat="1" ht="93.6">
      <c r="A26" s="55"/>
      <c r="B26" s="57"/>
      <c r="C26" s="38" t="s">
        <v>42</v>
      </c>
      <c r="D26" s="61"/>
      <c r="E26" s="26" t="s">
        <v>8</v>
      </c>
      <c r="F26" s="26" t="s">
        <v>34</v>
      </c>
      <c r="G26" s="30">
        <v>1</v>
      </c>
      <c r="H26" s="26" t="s">
        <v>34</v>
      </c>
      <c r="I26" s="32">
        <v>7785704.9000000004</v>
      </c>
      <c r="J26" s="32">
        <v>8226730.2800000003</v>
      </c>
      <c r="K26" s="32">
        <v>6789617.5800000001</v>
      </c>
      <c r="L26" s="32">
        <f>9930819.81-50000</f>
        <v>9880819.8100000005</v>
      </c>
      <c r="M26" s="33">
        <f>12164798.21-1111244</f>
        <v>11053554.210000001</v>
      </c>
      <c r="N26" s="15">
        <f t="shared" si="1"/>
        <v>43736426.780000001</v>
      </c>
    </row>
    <row r="27" spans="1:14" s="12" customFormat="1">
      <c r="A27" s="48" t="s">
        <v>4</v>
      </c>
      <c r="B27" s="50" t="s">
        <v>46</v>
      </c>
      <c r="C27" s="29" t="s">
        <v>33</v>
      </c>
      <c r="D27" s="40"/>
      <c r="E27" s="41" t="s">
        <v>6</v>
      </c>
      <c r="F27" s="26" t="s">
        <v>34</v>
      </c>
      <c r="G27" s="41">
        <v>2</v>
      </c>
      <c r="H27" s="26" t="s">
        <v>28</v>
      </c>
      <c r="I27" s="27">
        <f>SUM(I28:I29)</f>
        <v>14350638.43</v>
      </c>
      <c r="J27" s="27">
        <f t="shared" ref="J27:M27" si="12">SUM(J28:J29)</f>
        <v>15666572.24</v>
      </c>
      <c r="K27" s="27">
        <f t="shared" si="12"/>
        <v>13893864.16</v>
      </c>
      <c r="L27" s="27">
        <f t="shared" si="12"/>
        <v>15858866.385</v>
      </c>
      <c r="M27" s="28">
        <f t="shared" si="12"/>
        <v>16115930.960000001</v>
      </c>
      <c r="N27" s="15"/>
    </row>
    <row r="28" spans="1:14" s="12" customFormat="1">
      <c r="A28" s="49"/>
      <c r="B28" s="51"/>
      <c r="C28" s="43" t="s">
        <v>58</v>
      </c>
      <c r="D28" s="40"/>
      <c r="E28" s="41" t="s">
        <v>6</v>
      </c>
      <c r="F28" s="26" t="s">
        <v>34</v>
      </c>
      <c r="G28" s="41">
        <v>2</v>
      </c>
      <c r="H28" s="26" t="s">
        <v>28</v>
      </c>
      <c r="I28" s="27">
        <f>I32</f>
        <v>0</v>
      </c>
      <c r="J28" s="27">
        <f t="shared" ref="J28:M28" si="13">J32</f>
        <v>0</v>
      </c>
      <c r="K28" s="27">
        <f t="shared" si="13"/>
        <v>0</v>
      </c>
      <c r="L28" s="27">
        <f t="shared" si="13"/>
        <v>150000</v>
      </c>
      <c r="M28" s="27">
        <f t="shared" si="13"/>
        <v>100000</v>
      </c>
      <c r="N28" s="15"/>
    </row>
    <row r="29" spans="1:14" s="12" customFormat="1" ht="31.2">
      <c r="A29" s="49"/>
      <c r="B29" s="51"/>
      <c r="C29" s="43" t="s">
        <v>59</v>
      </c>
      <c r="D29" s="40"/>
      <c r="E29" s="41" t="s">
        <v>6</v>
      </c>
      <c r="F29" s="26" t="s">
        <v>34</v>
      </c>
      <c r="G29" s="41">
        <v>2</v>
      </c>
      <c r="H29" s="26" t="s">
        <v>28</v>
      </c>
      <c r="I29" s="27">
        <f>I33</f>
        <v>14350638.43</v>
      </c>
      <c r="J29" s="27">
        <f t="shared" ref="J29:M29" si="14">J33</f>
        <v>15666572.24</v>
      </c>
      <c r="K29" s="27">
        <f t="shared" si="14"/>
        <v>13893864.16</v>
      </c>
      <c r="L29" s="27">
        <f t="shared" si="14"/>
        <v>15708866.385</v>
      </c>
      <c r="M29" s="27">
        <f t="shared" si="14"/>
        <v>16015930.960000001</v>
      </c>
      <c r="N29" s="15"/>
    </row>
    <row r="30" spans="1:14" s="12" customFormat="1" ht="100.8" customHeight="1">
      <c r="A30" s="52"/>
      <c r="B30" s="53"/>
      <c r="C30" s="40" t="s">
        <v>42</v>
      </c>
      <c r="D30" s="40"/>
      <c r="E30" s="26" t="s">
        <v>8</v>
      </c>
      <c r="F30" s="26" t="s">
        <v>34</v>
      </c>
      <c r="G30" s="41">
        <v>2</v>
      </c>
      <c r="H30" s="26" t="s">
        <v>28</v>
      </c>
      <c r="I30" s="27">
        <f>I31</f>
        <v>14350638.43</v>
      </c>
      <c r="J30" s="27">
        <f t="shared" ref="J30:M30" si="15">J31</f>
        <v>15666572.24</v>
      </c>
      <c r="K30" s="27">
        <f t="shared" si="15"/>
        <v>13893864.16</v>
      </c>
      <c r="L30" s="27">
        <f t="shared" si="15"/>
        <v>15858866.385</v>
      </c>
      <c r="M30" s="27">
        <f t="shared" si="15"/>
        <v>16115930.960000001</v>
      </c>
      <c r="N30" s="15"/>
    </row>
    <row r="31" spans="1:14" s="12" customFormat="1">
      <c r="A31" s="54" t="s">
        <v>12</v>
      </c>
      <c r="B31" s="56" t="s">
        <v>47</v>
      </c>
      <c r="C31" s="40" t="s">
        <v>32</v>
      </c>
      <c r="D31" s="61" t="s">
        <v>6</v>
      </c>
      <c r="E31" s="40" t="s">
        <v>6</v>
      </c>
      <c r="F31" s="31" t="s">
        <v>34</v>
      </c>
      <c r="G31" s="40">
        <v>2</v>
      </c>
      <c r="H31" s="31" t="s">
        <v>34</v>
      </c>
      <c r="I31" s="27">
        <f>SUM(I32:I33)</f>
        <v>14350638.43</v>
      </c>
      <c r="J31" s="27">
        <f t="shared" ref="J31:M31" si="16">SUM(J32:J33)</f>
        <v>15666572.24</v>
      </c>
      <c r="K31" s="27">
        <f t="shared" si="16"/>
        <v>13893864.16</v>
      </c>
      <c r="L31" s="27">
        <f t="shared" si="16"/>
        <v>15858866.385</v>
      </c>
      <c r="M31" s="28">
        <f t="shared" si="16"/>
        <v>16115930.960000001</v>
      </c>
      <c r="N31" s="15"/>
    </row>
    <row r="32" spans="1:14" s="12" customFormat="1">
      <c r="A32" s="55"/>
      <c r="B32" s="57"/>
      <c r="C32" s="47" t="s">
        <v>58</v>
      </c>
      <c r="D32" s="61"/>
      <c r="E32" s="41" t="s">
        <v>6</v>
      </c>
      <c r="F32" s="26" t="s">
        <v>34</v>
      </c>
      <c r="G32" s="41">
        <v>2</v>
      </c>
      <c r="H32" s="26" t="s">
        <v>34</v>
      </c>
      <c r="I32" s="32">
        <v>0</v>
      </c>
      <c r="J32" s="32">
        <v>0</v>
      </c>
      <c r="K32" s="32">
        <v>0</v>
      </c>
      <c r="L32" s="32">
        <v>150000</v>
      </c>
      <c r="M32" s="33">
        <v>100000</v>
      </c>
      <c r="N32" s="15"/>
    </row>
    <row r="33" spans="1:16" s="12" customFormat="1" ht="31.2">
      <c r="A33" s="55"/>
      <c r="B33" s="57"/>
      <c r="C33" s="47" t="s">
        <v>59</v>
      </c>
      <c r="D33" s="61"/>
      <c r="E33" s="41" t="s">
        <v>6</v>
      </c>
      <c r="F33" s="26" t="s">
        <v>34</v>
      </c>
      <c r="G33" s="41">
        <v>2</v>
      </c>
      <c r="H33" s="26" t="s">
        <v>34</v>
      </c>
      <c r="I33" s="32">
        <f>I34</f>
        <v>14350638.43</v>
      </c>
      <c r="J33" s="32">
        <f t="shared" ref="J33:M33" si="17">J34</f>
        <v>15666572.24</v>
      </c>
      <c r="K33" s="32">
        <f t="shared" si="17"/>
        <v>13893864.16</v>
      </c>
      <c r="L33" s="32">
        <f t="shared" si="17"/>
        <v>15708866.385</v>
      </c>
      <c r="M33" s="32">
        <f t="shared" si="17"/>
        <v>16015930.960000001</v>
      </c>
      <c r="N33" s="15"/>
    </row>
    <row r="34" spans="1:16" s="12" customFormat="1" ht="93.6">
      <c r="A34" s="55"/>
      <c r="B34" s="57"/>
      <c r="C34" s="41" t="s">
        <v>42</v>
      </c>
      <c r="D34" s="61"/>
      <c r="E34" s="26" t="s">
        <v>8</v>
      </c>
      <c r="F34" s="26" t="s">
        <v>34</v>
      </c>
      <c r="G34" s="41">
        <v>2</v>
      </c>
      <c r="H34" s="26" t="s">
        <v>34</v>
      </c>
      <c r="I34" s="32">
        <v>14350638.43</v>
      </c>
      <c r="J34" s="32">
        <v>15666572.24</v>
      </c>
      <c r="K34" s="32">
        <v>13893864.16</v>
      </c>
      <c r="L34" s="32">
        <f>15858866.385-150000</f>
        <v>15708866.385</v>
      </c>
      <c r="M34" s="33">
        <f>16115930.96-100000</f>
        <v>16015930.960000001</v>
      </c>
      <c r="N34" s="15"/>
    </row>
    <row r="35" spans="1:16" s="8" customFormat="1">
      <c r="A35" s="60" t="s">
        <v>5</v>
      </c>
      <c r="B35" s="61" t="s">
        <v>48</v>
      </c>
      <c r="C35" s="22" t="s">
        <v>32</v>
      </c>
      <c r="D35" s="22" t="s">
        <v>6</v>
      </c>
      <c r="E35" s="30" t="s">
        <v>6</v>
      </c>
      <c r="F35" s="26" t="s">
        <v>34</v>
      </c>
      <c r="G35" s="30">
        <v>3</v>
      </c>
      <c r="H35" s="26" t="s">
        <v>28</v>
      </c>
      <c r="I35" s="27">
        <f>SUM(I36:I38)</f>
        <v>2606821.19</v>
      </c>
      <c r="J35" s="27">
        <f t="shared" ref="J35:M35" si="18">SUM(J36:J38)</f>
        <v>2364741.46</v>
      </c>
      <c r="K35" s="27">
        <f t="shared" si="18"/>
        <v>2814877.92</v>
      </c>
      <c r="L35" s="27">
        <f t="shared" si="18"/>
        <v>3085004.37</v>
      </c>
      <c r="M35" s="28">
        <f t="shared" si="18"/>
        <v>3076611.94</v>
      </c>
      <c r="N35" s="9">
        <f t="shared" si="1"/>
        <v>13948056.880000001</v>
      </c>
      <c r="O35" s="17" t="e">
        <f>#REF!+#REF!+#REF!+#REF!+#REF!+#REF!+#REF!+#REF!+#REF!+#REF!+#REF!+#REF!+#REF!+#REF!+#REF!+#REF!+#REF!+#REF!+#REF!+#REF!+#REF!+#REF!+#REF!+#REF!+#REF!+#REF!+#REF!+#REF!+#REF!+#REF!+#REF!+#REF!+#REF!+I48</f>
        <v>#REF!</v>
      </c>
      <c r="P35" s="17" t="e">
        <f>O35-I40-I44-#REF!-#REF!-#REF!-#REF!-#REF!-#REF!-#REF!</f>
        <v>#REF!</v>
      </c>
    </row>
    <row r="36" spans="1:16" s="8" customFormat="1">
      <c r="A36" s="60"/>
      <c r="B36" s="61"/>
      <c r="C36" s="43" t="s">
        <v>57</v>
      </c>
      <c r="D36" s="22" t="s">
        <v>6</v>
      </c>
      <c r="E36" s="30" t="s">
        <v>6</v>
      </c>
      <c r="F36" s="26" t="s">
        <v>34</v>
      </c>
      <c r="G36" s="30">
        <v>3</v>
      </c>
      <c r="H36" s="26" t="s">
        <v>28</v>
      </c>
      <c r="I36" s="27">
        <v>0</v>
      </c>
      <c r="J36" s="27">
        <v>0</v>
      </c>
      <c r="K36" s="27">
        <v>0</v>
      </c>
      <c r="L36" s="27">
        <v>0</v>
      </c>
      <c r="M36" s="28">
        <v>0</v>
      </c>
      <c r="N36" s="9">
        <f t="shared" si="1"/>
        <v>0</v>
      </c>
      <c r="O36" s="17" t="e">
        <f>#REF!+#REF!+#REF!+#REF!</f>
        <v>#REF!</v>
      </c>
    </row>
    <row r="37" spans="1:16" s="8" customFormat="1">
      <c r="A37" s="60"/>
      <c r="B37" s="61"/>
      <c r="C37" s="43" t="s">
        <v>58</v>
      </c>
      <c r="D37" s="22" t="s">
        <v>6</v>
      </c>
      <c r="E37" s="30" t="s">
        <v>6</v>
      </c>
      <c r="F37" s="26" t="s">
        <v>34</v>
      </c>
      <c r="G37" s="30">
        <v>3</v>
      </c>
      <c r="H37" s="26" t="s">
        <v>28</v>
      </c>
      <c r="I37" s="27">
        <f>I41+I45</f>
        <v>1358608</v>
      </c>
      <c r="J37" s="27">
        <f t="shared" ref="J37:M37" si="19">J41+J45</f>
        <v>1100685</v>
      </c>
      <c r="K37" s="27">
        <f t="shared" si="19"/>
        <v>1497237</v>
      </c>
      <c r="L37" s="27">
        <f t="shared" si="19"/>
        <v>1593200</v>
      </c>
      <c r="M37" s="27">
        <f t="shared" si="19"/>
        <v>1774093</v>
      </c>
      <c r="N37" s="9">
        <f t="shared" si="1"/>
        <v>7323823</v>
      </c>
      <c r="O37" s="17" t="e">
        <f>#REF!+#REF!+#REF!+#REF!+#REF!+#REF!+#REF!+#REF!+#REF!+#REF!+#REF!+#REF!+#REF!+#REF!+#REF!</f>
        <v>#REF!</v>
      </c>
    </row>
    <row r="38" spans="1:16" s="8" customFormat="1" ht="31.2">
      <c r="A38" s="60"/>
      <c r="B38" s="61"/>
      <c r="C38" s="43" t="s">
        <v>59</v>
      </c>
      <c r="D38" s="22" t="s">
        <v>6</v>
      </c>
      <c r="E38" s="30" t="s">
        <v>6</v>
      </c>
      <c r="F38" s="26" t="s">
        <v>34</v>
      </c>
      <c r="G38" s="30">
        <v>3</v>
      </c>
      <c r="H38" s="26" t="s">
        <v>28</v>
      </c>
      <c r="I38" s="27">
        <f>I55+I46+I42</f>
        <v>1248213.19</v>
      </c>
      <c r="J38" s="27">
        <f t="shared" ref="J38:M38" si="20">J55+J46+J42</f>
        <v>1264056.46</v>
      </c>
      <c r="K38" s="27">
        <f t="shared" si="20"/>
        <v>1317640.92</v>
      </c>
      <c r="L38" s="27">
        <f t="shared" si="20"/>
        <v>1491804.37</v>
      </c>
      <c r="M38" s="27">
        <f t="shared" si="20"/>
        <v>1302518.94</v>
      </c>
      <c r="N38" s="9">
        <f t="shared" si="1"/>
        <v>6624233.879999999</v>
      </c>
      <c r="O38" s="17" t="e">
        <f>O35-O36-O37</f>
        <v>#REF!</v>
      </c>
    </row>
    <row r="39" spans="1:16" s="8" customFormat="1" ht="93.6">
      <c r="A39" s="60"/>
      <c r="B39" s="61"/>
      <c r="C39" s="39" t="s">
        <v>42</v>
      </c>
      <c r="D39" s="22"/>
      <c r="E39" s="26" t="s">
        <v>8</v>
      </c>
      <c r="F39" s="26" t="s">
        <v>34</v>
      </c>
      <c r="G39" s="30">
        <v>3</v>
      </c>
      <c r="H39" s="26" t="s">
        <v>28</v>
      </c>
      <c r="I39" s="27">
        <f>I40+I44+I56</f>
        <v>2606821.19</v>
      </c>
      <c r="J39" s="27">
        <f t="shared" ref="J39:M39" si="21">J40+J44+J56</f>
        <v>2364741.46</v>
      </c>
      <c r="K39" s="27">
        <f t="shared" si="21"/>
        <v>2814877.92</v>
      </c>
      <c r="L39" s="27">
        <f t="shared" si="21"/>
        <v>3085004.37</v>
      </c>
      <c r="M39" s="27">
        <f t="shared" si="21"/>
        <v>3076611.94</v>
      </c>
      <c r="N39" s="9"/>
      <c r="O39" s="17"/>
    </row>
    <row r="40" spans="1:16" s="6" customFormat="1">
      <c r="A40" s="62" t="s">
        <v>14</v>
      </c>
      <c r="B40" s="63" t="s">
        <v>49</v>
      </c>
      <c r="C40" s="22" t="s">
        <v>32</v>
      </c>
      <c r="D40" s="61" t="s">
        <v>6</v>
      </c>
      <c r="E40" s="31" t="s">
        <v>6</v>
      </c>
      <c r="F40" s="31" t="s">
        <v>34</v>
      </c>
      <c r="G40" s="22">
        <v>3</v>
      </c>
      <c r="H40" s="31" t="s">
        <v>34</v>
      </c>
      <c r="I40" s="27">
        <f>I41+I42</f>
        <v>24276</v>
      </c>
      <c r="J40" s="27">
        <f t="shared" ref="J40:M40" si="22">J41+J42</f>
        <v>24276</v>
      </c>
      <c r="K40" s="27">
        <f t="shared" si="22"/>
        <v>37188</v>
      </c>
      <c r="L40" s="27">
        <f t="shared" si="22"/>
        <v>49708</v>
      </c>
      <c r="M40" s="27">
        <f t="shared" si="22"/>
        <v>52872</v>
      </c>
      <c r="N40" s="18">
        <f t="shared" si="1"/>
        <v>188320</v>
      </c>
    </row>
    <row r="41" spans="1:16" s="6" customFormat="1">
      <c r="A41" s="62"/>
      <c r="B41" s="63"/>
      <c r="C41" s="47" t="s">
        <v>58</v>
      </c>
      <c r="D41" s="61"/>
      <c r="E41" s="26" t="s">
        <v>6</v>
      </c>
      <c r="F41" s="26" t="s">
        <v>34</v>
      </c>
      <c r="G41" s="41">
        <v>3</v>
      </c>
      <c r="H41" s="26" t="s">
        <v>34</v>
      </c>
      <c r="I41" s="27">
        <f>I43</f>
        <v>24276</v>
      </c>
      <c r="J41" s="27">
        <f t="shared" ref="J41:M41" si="23">J43</f>
        <v>24276</v>
      </c>
      <c r="K41" s="27">
        <f t="shared" si="23"/>
        <v>37188</v>
      </c>
      <c r="L41" s="27">
        <f t="shared" si="23"/>
        <v>49708</v>
      </c>
      <c r="M41" s="27">
        <f t="shared" si="23"/>
        <v>52872</v>
      </c>
      <c r="N41" s="18"/>
    </row>
    <row r="42" spans="1:16" s="7" customFormat="1" ht="31.2">
      <c r="A42" s="62"/>
      <c r="B42" s="63"/>
      <c r="C42" s="47" t="s">
        <v>59</v>
      </c>
      <c r="D42" s="61"/>
      <c r="E42" s="26" t="s">
        <v>6</v>
      </c>
      <c r="F42" s="26" t="s">
        <v>34</v>
      </c>
      <c r="G42" s="30">
        <v>3</v>
      </c>
      <c r="H42" s="26" t="s">
        <v>34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9">
        <f t="shared" si="1"/>
        <v>0</v>
      </c>
    </row>
    <row r="43" spans="1:16" s="7" customFormat="1" ht="112.8" customHeight="1">
      <c r="A43" s="62"/>
      <c r="B43" s="63"/>
      <c r="C43" s="38" t="s">
        <v>42</v>
      </c>
      <c r="D43" s="61"/>
      <c r="E43" s="26" t="s">
        <v>8</v>
      </c>
      <c r="F43" s="26" t="s">
        <v>34</v>
      </c>
      <c r="G43" s="30">
        <v>3</v>
      </c>
      <c r="H43" s="26" t="s">
        <v>34</v>
      </c>
      <c r="I43" s="32">
        <v>24276</v>
      </c>
      <c r="J43" s="32">
        <v>24276</v>
      </c>
      <c r="K43" s="32">
        <v>37188</v>
      </c>
      <c r="L43" s="32">
        <v>49708</v>
      </c>
      <c r="M43" s="33">
        <v>52872</v>
      </c>
      <c r="N43" s="9">
        <f t="shared" si="1"/>
        <v>188320</v>
      </c>
    </row>
    <row r="44" spans="1:16" s="6" customFormat="1">
      <c r="A44" s="62" t="s">
        <v>13</v>
      </c>
      <c r="B44" s="63" t="s">
        <v>50</v>
      </c>
      <c r="C44" s="22" t="s">
        <v>32</v>
      </c>
      <c r="D44" s="61" t="s">
        <v>6</v>
      </c>
      <c r="E44" s="31" t="s">
        <v>6</v>
      </c>
      <c r="F44" s="31" t="s">
        <v>34</v>
      </c>
      <c r="G44" s="22">
        <v>3</v>
      </c>
      <c r="H44" s="31" t="s">
        <v>35</v>
      </c>
      <c r="I44" s="27">
        <f>I45+I46</f>
        <v>1334332</v>
      </c>
      <c r="J44" s="27">
        <f t="shared" ref="J44:M44" si="24">J45+J46</f>
        <v>1076409</v>
      </c>
      <c r="K44" s="27">
        <f t="shared" si="24"/>
        <v>1460049</v>
      </c>
      <c r="L44" s="27">
        <f t="shared" si="24"/>
        <v>1543492</v>
      </c>
      <c r="M44" s="27">
        <f t="shared" si="24"/>
        <v>1721221</v>
      </c>
      <c r="N44" s="9">
        <f t="shared" si="1"/>
        <v>7135503</v>
      </c>
    </row>
    <row r="45" spans="1:16" s="6" customFormat="1">
      <c r="A45" s="62"/>
      <c r="B45" s="63"/>
      <c r="C45" s="44" t="s">
        <v>58</v>
      </c>
      <c r="D45" s="61"/>
      <c r="E45" s="26" t="s">
        <v>6</v>
      </c>
      <c r="F45" s="26" t="s">
        <v>34</v>
      </c>
      <c r="G45" s="41">
        <v>3</v>
      </c>
      <c r="H45" s="26" t="s">
        <v>35</v>
      </c>
      <c r="I45" s="27">
        <f>I47</f>
        <v>1334332</v>
      </c>
      <c r="J45" s="27">
        <f t="shared" ref="J45:M45" si="25">J47</f>
        <v>1076409</v>
      </c>
      <c r="K45" s="27">
        <f t="shared" si="25"/>
        <v>1460049</v>
      </c>
      <c r="L45" s="27">
        <f t="shared" si="25"/>
        <v>1543492</v>
      </c>
      <c r="M45" s="27">
        <f t="shared" si="25"/>
        <v>1721221</v>
      </c>
      <c r="N45" s="9"/>
    </row>
    <row r="46" spans="1:16" s="7" customFormat="1" ht="31.2">
      <c r="A46" s="62"/>
      <c r="B46" s="63"/>
      <c r="C46" s="44" t="s">
        <v>59</v>
      </c>
      <c r="D46" s="61"/>
      <c r="E46" s="26" t="s">
        <v>6</v>
      </c>
      <c r="F46" s="26" t="s">
        <v>34</v>
      </c>
      <c r="G46" s="30">
        <v>3</v>
      </c>
      <c r="H46" s="26" t="s">
        <v>35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9">
        <f t="shared" si="1"/>
        <v>0</v>
      </c>
    </row>
    <row r="47" spans="1:16" s="7" customFormat="1" ht="137.4" customHeight="1">
      <c r="A47" s="62"/>
      <c r="B47" s="63"/>
      <c r="C47" s="38" t="s">
        <v>42</v>
      </c>
      <c r="D47" s="22"/>
      <c r="E47" s="26" t="s">
        <v>8</v>
      </c>
      <c r="F47" s="26" t="s">
        <v>34</v>
      </c>
      <c r="G47" s="30">
        <v>3</v>
      </c>
      <c r="H47" s="26" t="s">
        <v>35</v>
      </c>
      <c r="I47" s="32">
        <v>1334332</v>
      </c>
      <c r="J47" s="32">
        <v>1076409</v>
      </c>
      <c r="K47" s="32">
        <v>1460049</v>
      </c>
      <c r="L47" s="32">
        <v>1543492</v>
      </c>
      <c r="M47" s="33">
        <v>1721221</v>
      </c>
      <c r="N47" s="9"/>
    </row>
    <row r="48" spans="1:16" s="11" customFormat="1" hidden="1">
      <c r="A48" s="62" t="s">
        <v>17</v>
      </c>
      <c r="B48" s="63" t="s">
        <v>37</v>
      </c>
      <c r="C48" s="22" t="s">
        <v>32</v>
      </c>
      <c r="D48" s="22"/>
      <c r="E48" s="31" t="s">
        <v>6</v>
      </c>
      <c r="F48" s="31" t="s">
        <v>27</v>
      </c>
      <c r="G48" s="22">
        <v>2</v>
      </c>
      <c r="H48" s="31" t="s">
        <v>36</v>
      </c>
      <c r="I48" s="27">
        <v>0</v>
      </c>
      <c r="J48" s="27">
        <v>0</v>
      </c>
      <c r="K48" s="27">
        <v>0</v>
      </c>
      <c r="L48" s="27">
        <v>0</v>
      </c>
      <c r="M48" s="28">
        <v>0</v>
      </c>
      <c r="N48" s="19"/>
    </row>
    <row r="49" spans="1:16" s="13" customFormat="1" hidden="1">
      <c r="A49" s="62"/>
      <c r="B49" s="63"/>
      <c r="C49" s="30" t="s">
        <v>29</v>
      </c>
      <c r="D49" s="22"/>
      <c r="E49" s="26" t="s">
        <v>6</v>
      </c>
      <c r="F49" s="26" t="s">
        <v>27</v>
      </c>
      <c r="G49" s="30">
        <v>2</v>
      </c>
      <c r="H49" s="26" t="s">
        <v>36</v>
      </c>
      <c r="I49" s="32">
        <v>0</v>
      </c>
      <c r="J49" s="32">
        <v>0</v>
      </c>
      <c r="K49" s="32">
        <v>0</v>
      </c>
      <c r="L49" s="32">
        <v>0</v>
      </c>
      <c r="M49" s="33">
        <v>0</v>
      </c>
      <c r="N49" s="15"/>
    </row>
    <row r="50" spans="1:16" s="13" customFormat="1" hidden="1">
      <c r="A50" s="62"/>
      <c r="B50" s="63"/>
      <c r="C50" s="30" t="s">
        <v>30</v>
      </c>
      <c r="D50" s="22"/>
      <c r="E50" s="26" t="s">
        <v>6</v>
      </c>
      <c r="F50" s="26" t="s">
        <v>27</v>
      </c>
      <c r="G50" s="30">
        <v>2</v>
      </c>
      <c r="H50" s="26" t="s">
        <v>36</v>
      </c>
      <c r="I50" s="32">
        <v>0</v>
      </c>
      <c r="J50" s="32">
        <v>0</v>
      </c>
      <c r="K50" s="32">
        <v>0</v>
      </c>
      <c r="L50" s="32">
        <v>0</v>
      </c>
      <c r="M50" s="33">
        <v>0</v>
      </c>
      <c r="N50" s="15"/>
    </row>
    <row r="51" spans="1:16" s="13" customFormat="1" ht="31.2" hidden="1">
      <c r="A51" s="62"/>
      <c r="B51" s="63"/>
      <c r="C51" s="30" t="s">
        <v>31</v>
      </c>
      <c r="D51" s="22"/>
      <c r="E51" s="26" t="s">
        <v>6</v>
      </c>
      <c r="F51" s="26" t="s">
        <v>27</v>
      </c>
      <c r="G51" s="30">
        <v>2</v>
      </c>
      <c r="H51" s="26" t="s">
        <v>36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15"/>
    </row>
    <row r="52" spans="1:16" s="13" customFormat="1" ht="78" hidden="1">
      <c r="A52" s="62"/>
      <c r="B52" s="63"/>
      <c r="C52" s="30" t="s">
        <v>26</v>
      </c>
      <c r="D52" s="22"/>
      <c r="E52" s="26" t="s">
        <v>7</v>
      </c>
      <c r="F52" s="26" t="s">
        <v>27</v>
      </c>
      <c r="G52" s="30">
        <v>2</v>
      </c>
      <c r="H52" s="26" t="s">
        <v>36</v>
      </c>
      <c r="I52" s="32">
        <v>0</v>
      </c>
      <c r="J52" s="32">
        <v>0</v>
      </c>
      <c r="K52" s="32">
        <v>0</v>
      </c>
      <c r="L52" s="32">
        <v>0</v>
      </c>
      <c r="M52" s="33">
        <v>0</v>
      </c>
      <c r="N52" s="15"/>
    </row>
    <row r="53" spans="1:16" s="6" customFormat="1" ht="15.6" customHeight="1">
      <c r="A53" s="54" t="s">
        <v>51</v>
      </c>
      <c r="B53" s="56" t="s">
        <v>52</v>
      </c>
      <c r="C53" s="22" t="s">
        <v>32</v>
      </c>
      <c r="D53" s="22" t="s">
        <v>6</v>
      </c>
      <c r="E53" s="31" t="s">
        <v>6</v>
      </c>
      <c r="F53" s="31" t="s">
        <v>34</v>
      </c>
      <c r="G53" s="22">
        <v>3</v>
      </c>
      <c r="H53" s="31" t="s">
        <v>27</v>
      </c>
      <c r="I53" s="27">
        <f>I54+I55</f>
        <v>1248213.19</v>
      </c>
      <c r="J53" s="27">
        <f t="shared" ref="J53:M53" si="26">J54+J55</f>
        <v>1264056.46</v>
      </c>
      <c r="K53" s="27">
        <f t="shared" si="26"/>
        <v>1317640.92</v>
      </c>
      <c r="L53" s="27">
        <f t="shared" si="26"/>
        <v>1491804.37</v>
      </c>
      <c r="M53" s="28">
        <f t="shared" si="26"/>
        <v>1302518.94</v>
      </c>
      <c r="N53" s="18">
        <f>SUM(I53:M53)</f>
        <v>6624233.879999999</v>
      </c>
    </row>
    <row r="54" spans="1:16" s="8" customFormat="1">
      <c r="A54" s="55"/>
      <c r="B54" s="57"/>
      <c r="C54" s="44" t="s">
        <v>58</v>
      </c>
      <c r="D54" s="30"/>
      <c r="E54" s="26" t="s">
        <v>6</v>
      </c>
      <c r="F54" s="26" t="s">
        <v>34</v>
      </c>
      <c r="G54" s="30">
        <v>3</v>
      </c>
      <c r="H54" s="26" t="s">
        <v>27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9"/>
    </row>
    <row r="55" spans="1:16" s="8" customFormat="1" ht="31.2">
      <c r="A55" s="55"/>
      <c r="B55" s="57"/>
      <c r="C55" s="44" t="s">
        <v>59</v>
      </c>
      <c r="D55" s="22"/>
      <c r="E55" s="26" t="s">
        <v>6</v>
      </c>
      <c r="F55" s="26" t="s">
        <v>34</v>
      </c>
      <c r="G55" s="30">
        <v>3</v>
      </c>
      <c r="H55" s="26" t="s">
        <v>27</v>
      </c>
      <c r="I55" s="32">
        <f>I56</f>
        <v>1248213.19</v>
      </c>
      <c r="J55" s="32">
        <f t="shared" ref="J55:M55" si="27">J56</f>
        <v>1264056.46</v>
      </c>
      <c r="K55" s="32">
        <f t="shared" si="27"/>
        <v>1317640.92</v>
      </c>
      <c r="L55" s="32">
        <f t="shared" si="27"/>
        <v>1491804.37</v>
      </c>
      <c r="M55" s="32">
        <f t="shared" si="27"/>
        <v>1302518.94</v>
      </c>
      <c r="N55" s="9"/>
    </row>
    <row r="56" spans="1:16" s="8" customFormat="1" ht="100.8" customHeight="1">
      <c r="A56" s="58"/>
      <c r="B56" s="59"/>
      <c r="C56" s="41" t="s">
        <v>42</v>
      </c>
      <c r="D56" s="22"/>
      <c r="E56" s="26" t="s">
        <v>8</v>
      </c>
      <c r="F56" s="26" t="s">
        <v>34</v>
      </c>
      <c r="G56" s="30">
        <v>3</v>
      </c>
      <c r="H56" s="26" t="s">
        <v>27</v>
      </c>
      <c r="I56" s="32">
        <v>1248213.19</v>
      </c>
      <c r="J56" s="32">
        <v>1264056.46</v>
      </c>
      <c r="K56" s="32">
        <v>1317640.92</v>
      </c>
      <c r="L56" s="32">
        <v>1491804.37</v>
      </c>
      <c r="M56" s="33">
        <v>1302518.94</v>
      </c>
      <c r="N56" s="9"/>
    </row>
    <row r="57" spans="1:16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</row>
    <row r="58" spans="1:16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</row>
    <row r="59" spans="1:16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</row>
    <row r="60" spans="1:16">
      <c r="A60" s="34"/>
      <c r="B60" s="34"/>
      <c r="C60" s="34"/>
      <c r="D60" s="34"/>
      <c r="E60" s="34"/>
      <c r="F60" s="34"/>
      <c r="G60" s="34"/>
      <c r="H60" s="34"/>
      <c r="I60" s="36">
        <f>I40+I44+I48-I35</f>
        <v>-1248213.19</v>
      </c>
      <c r="J60" s="34"/>
      <c r="K60" s="34"/>
    </row>
    <row r="61" spans="1:16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62" spans="1:16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6" s="10" customFormat="1" ht="31.2">
      <c r="A63" s="34"/>
      <c r="B63" s="34"/>
      <c r="C63" s="34"/>
      <c r="D63" s="34"/>
      <c r="E63" s="34"/>
      <c r="F63" s="34"/>
      <c r="G63" s="34" t="s">
        <v>19</v>
      </c>
      <c r="H63" s="34"/>
      <c r="I63" s="36">
        <f>10205209.11</f>
        <v>10205209.109999999</v>
      </c>
      <c r="J63" s="36">
        <v>10355116.01</v>
      </c>
      <c r="K63" s="36">
        <v>10342430.109999999</v>
      </c>
      <c r="L63" s="36">
        <v>10907259.210000001</v>
      </c>
      <c r="M63" s="36">
        <v>10927452.59</v>
      </c>
      <c r="N63" s="3"/>
      <c r="O63" s="1"/>
      <c r="P63" s="1"/>
    </row>
    <row r="64" spans="1:16" s="10" customFormat="1" ht="31.2">
      <c r="A64" s="34"/>
      <c r="B64" s="34"/>
      <c r="C64" s="34"/>
      <c r="D64" s="34"/>
      <c r="E64" s="34"/>
      <c r="F64" s="34"/>
      <c r="G64" s="34" t="s">
        <v>20</v>
      </c>
      <c r="H64" s="34"/>
      <c r="I64" s="36">
        <v>526549139.07999998</v>
      </c>
      <c r="J64" s="36">
        <v>519002183.24000001</v>
      </c>
      <c r="K64" s="36">
        <v>519502036.24000001</v>
      </c>
      <c r="L64" s="36">
        <v>93230470.239999995</v>
      </c>
      <c r="M64" s="36">
        <v>96066049.049999997</v>
      </c>
      <c r="N64" s="3"/>
      <c r="O64" s="1"/>
      <c r="P64" s="1"/>
    </row>
    <row r="65" spans="1:16" s="10" customFormat="1" ht="31.2">
      <c r="A65" s="34"/>
      <c r="B65" s="34"/>
      <c r="C65" s="34"/>
      <c r="D65" s="34"/>
      <c r="E65" s="34"/>
      <c r="F65" s="34"/>
      <c r="G65" s="34" t="s">
        <v>21</v>
      </c>
      <c r="H65" s="34"/>
      <c r="I65" s="36">
        <v>30041660.030000001</v>
      </c>
      <c r="J65" s="36">
        <v>23271878.27</v>
      </c>
      <c r="K65" s="36">
        <v>24061116.699999999</v>
      </c>
      <c r="L65" s="36">
        <v>24038190.280000001</v>
      </c>
      <c r="M65" s="36">
        <v>25526715.66</v>
      </c>
      <c r="N65" s="3"/>
      <c r="O65" s="1"/>
      <c r="P65" s="1"/>
    </row>
    <row r="66" spans="1:16" s="10" customFormat="1" ht="31.2">
      <c r="A66" s="34"/>
      <c r="B66" s="34"/>
      <c r="C66" s="34"/>
      <c r="D66" s="34"/>
      <c r="E66" s="34"/>
      <c r="F66" s="34"/>
      <c r="G66" s="34" t="s">
        <v>22</v>
      </c>
      <c r="H66" s="34"/>
      <c r="I66" s="36">
        <v>3500000</v>
      </c>
      <c r="J66" s="36" t="e">
        <f>#REF!-#REF!</f>
        <v>#REF!</v>
      </c>
      <c r="K66" s="36" t="e">
        <f>#REF!-#REF!</f>
        <v>#REF!</v>
      </c>
      <c r="L66" s="36" t="e">
        <f>#REF!-#REF!</f>
        <v>#REF!</v>
      </c>
      <c r="M66" s="36" t="e">
        <f>#REF!-#REF!</f>
        <v>#REF!</v>
      </c>
      <c r="N66" s="3"/>
      <c r="O66" s="1"/>
      <c r="P66" s="1"/>
    </row>
    <row r="67" spans="1:16" s="10" customFormat="1">
      <c r="A67" s="34"/>
      <c r="B67" s="34"/>
      <c r="C67" s="34"/>
      <c r="D67" s="34"/>
      <c r="E67" s="34"/>
      <c r="F67" s="34"/>
      <c r="G67" s="34"/>
      <c r="H67" s="34"/>
      <c r="I67" s="36">
        <f>SUM(I63:I66)</f>
        <v>570296008.22000003</v>
      </c>
      <c r="J67" s="36" t="e">
        <f t="shared" ref="J67:M67" si="28">SUM(J63:J66)</f>
        <v>#REF!</v>
      </c>
      <c r="K67" s="36" t="e">
        <f t="shared" si="28"/>
        <v>#REF!</v>
      </c>
      <c r="L67" s="36" t="e">
        <f t="shared" si="28"/>
        <v>#REF!</v>
      </c>
      <c r="M67" s="36" t="e">
        <f t="shared" si="28"/>
        <v>#REF!</v>
      </c>
      <c r="N67" s="3"/>
      <c r="O67" s="1"/>
      <c r="P67" s="1"/>
    </row>
    <row r="68" spans="1:16" s="10" customFormat="1">
      <c r="A68" s="34"/>
      <c r="B68" s="34"/>
      <c r="C68" s="34"/>
      <c r="D68" s="34"/>
      <c r="E68" s="34"/>
      <c r="F68" s="34"/>
      <c r="G68" s="34"/>
      <c r="H68" s="34"/>
      <c r="I68" s="36">
        <v>570296008.22000003</v>
      </c>
      <c r="J68" s="36">
        <v>552629177.51999998</v>
      </c>
      <c r="K68" s="36">
        <v>553905583.04999995</v>
      </c>
      <c r="L68" s="37">
        <v>128175919.73</v>
      </c>
      <c r="M68" s="37">
        <v>132520217.3</v>
      </c>
      <c r="N68" s="3"/>
      <c r="O68" s="1"/>
      <c r="P68" s="1"/>
    </row>
    <row r="69" spans="1:16" s="10" customFormat="1">
      <c r="A69" s="34"/>
      <c r="B69" s="34"/>
      <c r="C69" s="34"/>
      <c r="D69" s="34"/>
      <c r="E69" s="34"/>
      <c r="F69" s="34"/>
      <c r="G69" s="34"/>
      <c r="H69" s="34"/>
      <c r="I69" s="36">
        <f>I68-I67</f>
        <v>0</v>
      </c>
      <c r="J69" s="36" t="e">
        <f t="shared" ref="J69:M69" si="29">J68-J67</f>
        <v>#REF!</v>
      </c>
      <c r="K69" s="36" t="e">
        <f t="shared" si="29"/>
        <v>#REF!</v>
      </c>
      <c r="L69" s="36" t="e">
        <f t="shared" si="29"/>
        <v>#REF!</v>
      </c>
      <c r="M69" s="36" t="e">
        <f t="shared" si="29"/>
        <v>#REF!</v>
      </c>
      <c r="N69" s="3"/>
      <c r="O69" s="1"/>
      <c r="P69" s="1"/>
    </row>
    <row r="70" spans="1:16" s="10" customForma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5"/>
      <c r="M70" s="35"/>
      <c r="N70" s="3"/>
      <c r="O70" s="1"/>
      <c r="P70" s="1"/>
    </row>
    <row r="71" spans="1:16" s="10" customForma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5"/>
      <c r="M71" s="35"/>
      <c r="N71" s="3"/>
      <c r="O71" s="1"/>
      <c r="P71" s="1"/>
    </row>
    <row r="72" spans="1:16" s="10" customFormat="1" ht="31.2">
      <c r="A72" s="34"/>
      <c r="B72" s="34"/>
      <c r="C72" s="34"/>
      <c r="D72" s="34"/>
      <c r="E72" s="34"/>
      <c r="F72" s="34"/>
      <c r="G72" s="34" t="s">
        <v>19</v>
      </c>
      <c r="H72" s="34"/>
      <c r="I72" s="36">
        <f>I63-I19</f>
        <v>2419504.209999999</v>
      </c>
      <c r="J72" s="36">
        <f>J63-J19</f>
        <v>2128385.7299999995</v>
      </c>
      <c r="K72" s="36">
        <f>K63-K19</f>
        <v>3552812.5299999993</v>
      </c>
      <c r="L72" s="36">
        <f>L63-L19</f>
        <v>976439.40000000037</v>
      </c>
      <c r="M72" s="36">
        <f>M63-M19</f>
        <v>-1237345.620000001</v>
      </c>
      <c r="N72" s="3"/>
      <c r="O72" s="1"/>
      <c r="P72" s="1"/>
    </row>
    <row r="73" spans="1:16" s="10" customFormat="1" ht="31.2">
      <c r="A73" s="34"/>
      <c r="B73" s="34"/>
      <c r="C73" s="34"/>
      <c r="D73" s="34"/>
      <c r="E73" s="34"/>
      <c r="F73" s="34"/>
      <c r="G73" s="34" t="s">
        <v>20</v>
      </c>
      <c r="H73" s="34"/>
      <c r="I73" s="36">
        <f>I64-I35</f>
        <v>523942317.88999999</v>
      </c>
      <c r="J73" s="36">
        <f>J64-J35</f>
        <v>516637441.78000003</v>
      </c>
      <c r="K73" s="36">
        <f>K64-K35</f>
        <v>516687158.31999999</v>
      </c>
      <c r="L73" s="36">
        <f>L64-L35</f>
        <v>90145465.86999999</v>
      </c>
      <c r="M73" s="36">
        <f>M64-M35</f>
        <v>92989437.109999999</v>
      </c>
      <c r="N73" s="3"/>
      <c r="O73" s="1"/>
      <c r="P73" s="1"/>
    </row>
    <row r="74" spans="1:16" s="10" customFormat="1" ht="31.2">
      <c r="A74" s="34"/>
      <c r="B74" s="34"/>
      <c r="C74" s="34"/>
      <c r="D74" s="34"/>
      <c r="E74" s="34"/>
      <c r="F74" s="34"/>
      <c r="G74" s="34" t="s">
        <v>21</v>
      </c>
      <c r="H74" s="34"/>
      <c r="I74" s="36" t="e">
        <f>I65-#REF!</f>
        <v>#REF!</v>
      </c>
      <c r="J74" s="36" t="e">
        <f>J65-#REF!</f>
        <v>#REF!</v>
      </c>
      <c r="K74" s="36" t="e">
        <f>K65-#REF!</f>
        <v>#REF!</v>
      </c>
      <c r="L74" s="36" t="e">
        <f>L65-#REF!</f>
        <v>#REF!</v>
      </c>
      <c r="M74" s="36" t="e">
        <f>M65-#REF!</f>
        <v>#REF!</v>
      </c>
      <c r="N74" s="3"/>
      <c r="O74" s="1"/>
      <c r="P74" s="1"/>
    </row>
    <row r="75" spans="1:16" s="10" customFormat="1" ht="31.2">
      <c r="A75" s="34"/>
      <c r="B75" s="34"/>
      <c r="C75" s="34"/>
      <c r="D75" s="34"/>
      <c r="E75" s="34"/>
      <c r="F75" s="34"/>
      <c r="G75" s="34" t="s">
        <v>22</v>
      </c>
      <c r="H75" s="34"/>
      <c r="I75" s="36" t="e">
        <f>I66-#REF!</f>
        <v>#REF!</v>
      </c>
      <c r="J75" s="36" t="e">
        <f>J66-#REF!</f>
        <v>#REF!</v>
      </c>
      <c r="K75" s="36" t="e">
        <f>K66-#REF!</f>
        <v>#REF!</v>
      </c>
      <c r="L75" s="36" t="e">
        <f>L66-#REF!</f>
        <v>#REF!</v>
      </c>
      <c r="M75" s="36" t="e">
        <f>M66-#REF!</f>
        <v>#REF!</v>
      </c>
      <c r="N75" s="3"/>
      <c r="O75" s="1"/>
      <c r="P75" s="1"/>
    </row>
    <row r="76" spans="1:16" s="10" customFormat="1">
      <c r="A76" s="34"/>
      <c r="B76" s="34"/>
      <c r="C76" s="34"/>
      <c r="D76" s="34"/>
      <c r="E76" s="34"/>
      <c r="F76" s="34"/>
      <c r="G76" s="34"/>
      <c r="H76" s="34"/>
      <c r="I76" s="36">
        <f>I67-I13</f>
        <v>545552843.70000005</v>
      </c>
      <c r="J76" s="36" t="e">
        <f>J67-J13</f>
        <v>#REF!</v>
      </c>
      <c r="K76" s="36" t="e">
        <f>K67-K13</f>
        <v>#REF!</v>
      </c>
      <c r="L76" s="36" t="e">
        <f>L67-L13</f>
        <v>#REF!</v>
      </c>
      <c r="M76" s="36" t="e">
        <f>M67-M13</f>
        <v>#REF!</v>
      </c>
      <c r="N76" s="3"/>
      <c r="O76" s="1"/>
      <c r="P76" s="1"/>
    </row>
    <row r="77" spans="1:16" s="10" customForma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5"/>
      <c r="M77" s="35"/>
      <c r="N77" s="3"/>
      <c r="O77" s="1"/>
      <c r="P77" s="1"/>
    </row>
    <row r="78" spans="1:16" s="10" customForma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5"/>
      <c r="M78" s="35"/>
      <c r="N78" s="3"/>
      <c r="O78" s="1"/>
      <c r="P78" s="1"/>
    </row>
    <row r="79" spans="1:16" s="10" customForma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5"/>
      <c r="M79" s="35"/>
      <c r="N79" s="3"/>
      <c r="O79" s="1"/>
      <c r="P79" s="1"/>
    </row>
    <row r="80" spans="1:16" s="10" customForma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5"/>
      <c r="M80" s="35"/>
      <c r="N80" s="3"/>
      <c r="O80" s="1"/>
      <c r="P80" s="1"/>
    </row>
    <row r="81" spans="1:16" s="10" customForma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5"/>
      <c r="M81" s="35"/>
      <c r="N81" s="3"/>
      <c r="O81" s="1"/>
      <c r="P81" s="1"/>
    </row>
    <row r="82" spans="1:16" s="10" customForma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5"/>
      <c r="M82" s="35"/>
      <c r="N82" s="3"/>
      <c r="O82" s="1"/>
      <c r="P82" s="1"/>
    </row>
    <row r="83" spans="1:16" s="10" customForma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5"/>
      <c r="M83" s="35"/>
      <c r="N83" s="3"/>
      <c r="O83" s="1"/>
      <c r="P83" s="1"/>
    </row>
    <row r="84" spans="1:16" s="10" customForma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5"/>
      <c r="M84" s="35"/>
      <c r="N84" s="3"/>
      <c r="O84" s="1"/>
      <c r="P84" s="1"/>
    </row>
    <row r="85" spans="1:16" s="10" customForma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5"/>
      <c r="M85" s="35"/>
      <c r="N85" s="3"/>
      <c r="O85" s="1"/>
      <c r="P85" s="1"/>
    </row>
    <row r="86" spans="1:16" s="10" customForma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5"/>
      <c r="M86" s="35"/>
      <c r="N86" s="3"/>
      <c r="O86" s="1"/>
      <c r="P86" s="1"/>
    </row>
    <row r="87" spans="1:16" s="10" customForma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5"/>
      <c r="M87" s="35"/>
      <c r="N87" s="3"/>
      <c r="O87" s="1"/>
      <c r="P87" s="1"/>
    </row>
    <row r="88" spans="1:16" s="10" customForma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5"/>
      <c r="M88" s="35"/>
      <c r="N88" s="3"/>
      <c r="O88" s="1"/>
      <c r="P88" s="1"/>
    </row>
    <row r="89" spans="1:16" s="10" customForma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5"/>
      <c r="M89" s="35"/>
      <c r="N89" s="3"/>
      <c r="O89" s="1"/>
      <c r="P89" s="1"/>
    </row>
    <row r="90" spans="1:16" s="10" customForma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5"/>
      <c r="M90" s="35"/>
      <c r="N90" s="3"/>
      <c r="O90" s="1"/>
      <c r="P90" s="1"/>
    </row>
    <row r="91" spans="1:16" s="10" customForma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5"/>
      <c r="M91" s="35"/>
      <c r="N91" s="3"/>
      <c r="O91" s="1"/>
      <c r="P91" s="1"/>
    </row>
    <row r="92" spans="1:16" s="10" customForma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5"/>
      <c r="M92" s="35"/>
      <c r="N92" s="3"/>
      <c r="O92" s="1"/>
      <c r="P92" s="1"/>
    </row>
    <row r="93" spans="1:16" s="10" customForma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5"/>
      <c r="M93" s="35"/>
      <c r="N93" s="3"/>
      <c r="O93" s="1"/>
      <c r="P93" s="1"/>
    </row>
    <row r="94" spans="1:16" s="10" customForma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5"/>
      <c r="M94" s="35"/>
      <c r="N94" s="3"/>
      <c r="O94" s="1"/>
      <c r="P94" s="1"/>
    </row>
    <row r="95" spans="1:16" s="10" customForma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5"/>
      <c r="M95" s="35"/>
      <c r="N95" s="3"/>
      <c r="O95" s="1"/>
      <c r="P95" s="1"/>
    </row>
    <row r="96" spans="1:16" s="10" customForma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5"/>
      <c r="M96" s="35"/>
      <c r="N96" s="3"/>
      <c r="O96" s="1"/>
      <c r="P96" s="1"/>
    </row>
    <row r="97" spans="1:16" s="10" customForma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5"/>
      <c r="M97" s="35"/>
      <c r="N97" s="3"/>
      <c r="O97" s="1"/>
      <c r="P97" s="1"/>
    </row>
    <row r="98" spans="1:16" s="10" customForma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5"/>
      <c r="M98" s="35"/>
      <c r="N98" s="3"/>
      <c r="O98" s="1"/>
      <c r="P98" s="1"/>
    </row>
    <row r="99" spans="1:16" s="10" customForma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5"/>
      <c r="M99" s="35"/>
      <c r="N99" s="3"/>
      <c r="O99" s="1"/>
      <c r="P99" s="1"/>
    </row>
    <row r="100" spans="1:16" s="10" customForma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5"/>
      <c r="M100" s="35"/>
      <c r="N100" s="3"/>
      <c r="O100" s="1"/>
      <c r="P100" s="1"/>
    </row>
    <row r="101" spans="1:16" s="10" customForma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5"/>
      <c r="M101" s="35"/>
      <c r="N101" s="3"/>
      <c r="O101" s="1"/>
      <c r="P101" s="1"/>
    </row>
    <row r="102" spans="1:16" s="10" customForma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5"/>
      <c r="M102" s="35"/>
      <c r="N102" s="3"/>
      <c r="O102" s="1"/>
      <c r="P102" s="1"/>
    </row>
    <row r="103" spans="1:16" s="10" customForma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5"/>
      <c r="M103" s="35"/>
      <c r="N103" s="3"/>
      <c r="O103" s="1"/>
      <c r="P103" s="1"/>
    </row>
    <row r="104" spans="1:16" s="10" customForma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5"/>
      <c r="M104" s="35"/>
      <c r="N104" s="3"/>
      <c r="O104" s="1"/>
      <c r="P104" s="1"/>
    </row>
    <row r="105" spans="1:16" s="10" customForma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5"/>
      <c r="M105" s="35"/>
      <c r="N105" s="3"/>
      <c r="O105" s="1"/>
      <c r="P105" s="1"/>
    </row>
    <row r="106" spans="1:16" s="10" customForma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5"/>
      <c r="M106" s="35"/>
      <c r="N106" s="3"/>
      <c r="O106" s="1"/>
      <c r="P106" s="1"/>
    </row>
    <row r="107" spans="1:16" s="10" customForma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5"/>
      <c r="M107" s="35"/>
      <c r="N107" s="3"/>
      <c r="O107" s="1"/>
      <c r="P107" s="1"/>
    </row>
    <row r="108" spans="1:16" s="10" customForma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5"/>
      <c r="M108" s="35"/>
      <c r="N108" s="3"/>
      <c r="O108" s="1"/>
      <c r="P108" s="1"/>
    </row>
    <row r="109" spans="1:16" s="10" customForma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5"/>
      <c r="M109" s="35"/>
      <c r="N109" s="3"/>
      <c r="O109" s="1"/>
      <c r="P109" s="1"/>
    </row>
    <row r="110" spans="1:16" s="10" customForma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5"/>
      <c r="M110" s="35"/>
      <c r="N110" s="3"/>
      <c r="O110" s="1"/>
      <c r="P110" s="1"/>
    </row>
    <row r="111" spans="1:16" s="10" customForma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5"/>
      <c r="M111" s="35"/>
      <c r="N111" s="3"/>
      <c r="O111" s="1"/>
      <c r="P111" s="1"/>
    </row>
    <row r="112" spans="1:16" s="10" customForma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5"/>
      <c r="M112" s="35"/>
      <c r="N112" s="3"/>
      <c r="O112" s="1"/>
      <c r="P112" s="1"/>
    </row>
    <row r="113" spans="1:16" s="10" customForma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5"/>
      <c r="M113" s="35"/>
      <c r="N113" s="3"/>
      <c r="O113" s="1"/>
      <c r="P113" s="1"/>
    </row>
    <row r="114" spans="1:16" s="10" customForma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5"/>
      <c r="M114" s="35"/>
      <c r="N114" s="3"/>
      <c r="O114" s="1"/>
      <c r="P114" s="1"/>
    </row>
    <row r="115" spans="1:16" s="10" customForma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5"/>
      <c r="M115" s="35"/>
      <c r="N115" s="3"/>
      <c r="O115" s="1"/>
      <c r="P115" s="1"/>
    </row>
    <row r="116" spans="1:16" s="10" customForma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5"/>
      <c r="M116" s="35"/>
      <c r="N116" s="3"/>
      <c r="O116" s="1"/>
      <c r="P116" s="1"/>
    </row>
    <row r="117" spans="1:16" s="10" customForma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5"/>
      <c r="M117" s="35"/>
      <c r="N117" s="3"/>
      <c r="O117" s="1"/>
      <c r="P117" s="1"/>
    </row>
    <row r="118" spans="1:16" s="10" customForma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5"/>
      <c r="M118" s="35"/>
      <c r="N118" s="3"/>
      <c r="O118" s="1"/>
      <c r="P118" s="1"/>
    </row>
    <row r="119" spans="1:16" s="10" customForma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5"/>
      <c r="M119" s="35"/>
      <c r="N119" s="3"/>
      <c r="O119" s="1"/>
      <c r="P119" s="1"/>
    </row>
    <row r="120" spans="1:16" s="10" customForma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5"/>
      <c r="M120" s="35"/>
      <c r="N120" s="3"/>
      <c r="O120" s="1"/>
      <c r="P120" s="1"/>
    </row>
    <row r="121" spans="1:16" s="10" customForma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5"/>
      <c r="M121" s="35"/>
      <c r="N121" s="3"/>
      <c r="O121" s="1"/>
      <c r="P121" s="1"/>
    </row>
    <row r="122" spans="1:16" s="10" customForma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5"/>
      <c r="M122" s="35"/>
      <c r="N122" s="3"/>
      <c r="O122" s="1"/>
      <c r="P122" s="1"/>
    </row>
    <row r="123" spans="1:16" s="10" customForma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5"/>
      <c r="M123" s="35"/>
      <c r="N123" s="3"/>
      <c r="O123" s="1"/>
      <c r="P123" s="1"/>
    </row>
    <row r="124" spans="1:16" s="10" customForma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5"/>
      <c r="M124" s="35"/>
      <c r="N124" s="3"/>
      <c r="O124" s="1"/>
      <c r="P124" s="1"/>
    </row>
    <row r="125" spans="1:16" s="10" customForma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5"/>
      <c r="M125" s="35"/>
      <c r="N125" s="3"/>
      <c r="O125" s="1"/>
      <c r="P125" s="1"/>
    </row>
    <row r="126" spans="1:16" s="10" customForma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5"/>
      <c r="M126" s="35"/>
      <c r="N126" s="3"/>
      <c r="O126" s="1"/>
      <c r="P126" s="1"/>
    </row>
    <row r="127" spans="1:16" s="10" customForma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5"/>
      <c r="M127" s="35"/>
      <c r="N127" s="3"/>
      <c r="O127" s="1"/>
      <c r="P127" s="1"/>
    </row>
    <row r="128" spans="1:16" s="10" customForma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5"/>
      <c r="M128" s="35"/>
      <c r="N128" s="3"/>
      <c r="O128" s="1"/>
      <c r="P128" s="1"/>
    </row>
    <row r="129" spans="1:16" s="10" customForma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5"/>
      <c r="M129" s="35"/>
      <c r="N129" s="3"/>
      <c r="O129" s="1"/>
      <c r="P129" s="1"/>
    </row>
    <row r="130" spans="1:16" s="10" customForma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5"/>
      <c r="M130" s="35"/>
      <c r="N130" s="3"/>
      <c r="O130" s="1"/>
      <c r="P130" s="1"/>
    </row>
    <row r="131" spans="1:16" s="10" customForma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5"/>
      <c r="M131" s="35"/>
      <c r="N131" s="3"/>
      <c r="O131" s="1"/>
      <c r="P131" s="1"/>
    </row>
    <row r="132" spans="1:16" s="10" customForma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5"/>
      <c r="M132" s="35"/>
      <c r="N132" s="3"/>
      <c r="O132" s="1"/>
      <c r="P132" s="1"/>
    </row>
    <row r="133" spans="1:16" s="10" customForma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5"/>
      <c r="M133" s="35"/>
      <c r="N133" s="3"/>
      <c r="O133" s="1"/>
      <c r="P133" s="1"/>
    </row>
    <row r="134" spans="1:16" s="10" customForma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5"/>
      <c r="M134" s="35"/>
      <c r="N134" s="3"/>
      <c r="O134" s="1"/>
      <c r="P134" s="1"/>
    </row>
    <row r="135" spans="1:16" s="10" customForma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5"/>
      <c r="M135" s="35"/>
      <c r="N135" s="3"/>
      <c r="O135" s="1"/>
      <c r="P135" s="1"/>
    </row>
    <row r="136" spans="1:16" s="10" customForma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5"/>
      <c r="M136" s="35"/>
      <c r="N136" s="3"/>
      <c r="O136" s="1"/>
      <c r="P136" s="1"/>
    </row>
    <row r="137" spans="1:16" s="10" customForma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5"/>
      <c r="M137" s="35"/>
      <c r="N137" s="3"/>
      <c r="O137" s="1"/>
      <c r="P137" s="1"/>
    </row>
    <row r="138" spans="1:16" s="10" customForma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5"/>
      <c r="M138" s="35"/>
      <c r="N138" s="3"/>
      <c r="O138" s="1"/>
      <c r="P138" s="1"/>
    </row>
    <row r="139" spans="1:16" s="10" customForma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5"/>
      <c r="M139" s="35"/>
      <c r="N139" s="3"/>
      <c r="O139" s="1"/>
      <c r="P139" s="1"/>
    </row>
    <row r="140" spans="1:16" s="10" customForma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5"/>
      <c r="M140" s="35"/>
      <c r="N140" s="3"/>
      <c r="O140" s="1"/>
      <c r="P140" s="1"/>
    </row>
    <row r="141" spans="1:16" s="10" customForma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5"/>
      <c r="M141" s="35"/>
      <c r="N141" s="3"/>
      <c r="O141" s="1"/>
      <c r="P141" s="1"/>
    </row>
    <row r="142" spans="1:16" s="10" customForma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5"/>
      <c r="M142" s="35"/>
      <c r="N142" s="3"/>
      <c r="O142" s="1"/>
      <c r="P142" s="1"/>
    </row>
    <row r="143" spans="1:16" s="10" customForma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5"/>
      <c r="M143" s="35"/>
      <c r="N143" s="3"/>
      <c r="O143" s="1"/>
      <c r="P143" s="1"/>
    </row>
    <row r="144" spans="1:16" s="10" customForma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5"/>
      <c r="M144" s="35"/>
      <c r="N144" s="3"/>
      <c r="O144" s="1"/>
      <c r="P144" s="1"/>
    </row>
    <row r="145" spans="1:16" s="10" customForma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5"/>
      <c r="M145" s="35"/>
      <c r="N145" s="3"/>
      <c r="O145" s="1"/>
      <c r="P145" s="1"/>
    </row>
    <row r="146" spans="1:16" s="10" customForma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5"/>
      <c r="M146" s="35"/>
      <c r="N146" s="3"/>
      <c r="O146" s="1"/>
      <c r="P146" s="1"/>
    </row>
    <row r="147" spans="1:16" s="10" customForma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5"/>
      <c r="M147" s="35"/>
      <c r="N147" s="3"/>
      <c r="O147" s="1"/>
      <c r="P147" s="1"/>
    </row>
    <row r="148" spans="1:16" s="10" customForma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5"/>
      <c r="M148" s="35"/>
      <c r="N148" s="3"/>
      <c r="O148" s="1"/>
      <c r="P148" s="1"/>
    </row>
    <row r="149" spans="1:16" s="10" customForma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5"/>
      <c r="M149" s="35"/>
      <c r="N149" s="3"/>
      <c r="O149" s="1"/>
      <c r="P149" s="1"/>
    </row>
    <row r="150" spans="1:16" s="10" customForma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5"/>
      <c r="M150" s="35"/>
      <c r="N150" s="3"/>
      <c r="O150" s="1"/>
      <c r="P150" s="1"/>
    </row>
    <row r="151" spans="1:16" s="10" customForma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5"/>
      <c r="M151" s="35"/>
      <c r="N151" s="3"/>
      <c r="O151" s="1"/>
      <c r="P151" s="1"/>
    </row>
    <row r="152" spans="1:16" s="10" customForma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5"/>
      <c r="M152" s="35"/>
      <c r="N152" s="3"/>
      <c r="O152" s="1"/>
      <c r="P152" s="1"/>
    </row>
    <row r="153" spans="1:16" s="10" customForma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5"/>
      <c r="M153" s="35"/>
      <c r="N153" s="3"/>
      <c r="O153" s="1"/>
      <c r="P153" s="1"/>
    </row>
    <row r="154" spans="1:16" s="10" customForma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5"/>
      <c r="M154" s="35"/>
      <c r="N154" s="3"/>
      <c r="O154" s="1"/>
      <c r="P154" s="1"/>
    </row>
    <row r="155" spans="1:16" s="10" customForma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5"/>
      <c r="M155" s="35"/>
      <c r="N155" s="3"/>
      <c r="O155" s="1"/>
      <c r="P155" s="1"/>
    </row>
    <row r="156" spans="1:16" s="10" customForma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5"/>
      <c r="M156" s="35"/>
      <c r="N156" s="3"/>
      <c r="O156" s="1"/>
      <c r="P156" s="1"/>
    </row>
    <row r="157" spans="1:16" s="10" customForma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5"/>
      <c r="M157" s="35"/>
      <c r="N157" s="3"/>
      <c r="O157" s="1"/>
      <c r="P157" s="1"/>
    </row>
    <row r="158" spans="1:16" s="10" customForma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5"/>
      <c r="M158" s="35"/>
      <c r="N158" s="3"/>
      <c r="O158" s="1"/>
      <c r="P158" s="1"/>
    </row>
    <row r="159" spans="1:16" s="10" customForma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5"/>
      <c r="M159" s="35"/>
      <c r="N159" s="3"/>
      <c r="O159" s="1"/>
      <c r="P159" s="1"/>
    </row>
    <row r="160" spans="1:16" s="10" customForma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5"/>
      <c r="M160" s="35"/>
      <c r="N160" s="3"/>
      <c r="O160" s="1"/>
      <c r="P160" s="1"/>
    </row>
    <row r="161" spans="1:16" s="10" customForma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5"/>
      <c r="M161" s="35"/>
      <c r="N161" s="3"/>
      <c r="O161" s="1"/>
      <c r="P161" s="1"/>
    </row>
    <row r="162" spans="1:16" s="10" customForma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5"/>
      <c r="M162" s="35"/>
      <c r="N162" s="3"/>
      <c r="O162" s="1"/>
      <c r="P162" s="1"/>
    </row>
    <row r="163" spans="1:16" s="10" customForma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5"/>
      <c r="M163" s="35"/>
      <c r="N163" s="3"/>
      <c r="O163" s="1"/>
      <c r="P163" s="1"/>
    </row>
    <row r="164" spans="1:16" s="10" customForma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5"/>
      <c r="M164" s="35"/>
      <c r="N164" s="3"/>
      <c r="O164" s="1"/>
      <c r="P164" s="1"/>
    </row>
    <row r="165" spans="1:16" s="10" customForma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5"/>
      <c r="M165" s="35"/>
      <c r="N165" s="3"/>
      <c r="O165" s="1"/>
      <c r="P165" s="1"/>
    </row>
    <row r="166" spans="1:16" s="10" customForma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5"/>
      <c r="M166" s="35"/>
      <c r="N166" s="3"/>
      <c r="O166" s="1"/>
      <c r="P166" s="1"/>
    </row>
    <row r="167" spans="1:16" s="10" customForma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5"/>
      <c r="M167" s="35"/>
      <c r="N167" s="3"/>
      <c r="O167" s="1"/>
      <c r="P167" s="1"/>
    </row>
    <row r="168" spans="1:16" s="10" customForma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5"/>
      <c r="M168" s="35"/>
      <c r="N168" s="3"/>
      <c r="O168" s="1"/>
      <c r="P168" s="1"/>
    </row>
    <row r="169" spans="1:16" s="10" customForma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5"/>
      <c r="M169" s="35"/>
      <c r="N169" s="3"/>
      <c r="O169" s="1"/>
      <c r="P169" s="1"/>
    </row>
    <row r="170" spans="1:16" s="10" customForma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5"/>
      <c r="M170" s="35"/>
      <c r="N170" s="3"/>
      <c r="O170" s="1"/>
      <c r="P170" s="1"/>
    </row>
    <row r="171" spans="1:16" s="10" customForma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5"/>
      <c r="M171" s="35"/>
      <c r="N171" s="3"/>
      <c r="O171" s="1"/>
      <c r="P171" s="1"/>
    </row>
    <row r="172" spans="1:16" s="10" customForma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5"/>
      <c r="M172" s="35"/>
      <c r="N172" s="3"/>
      <c r="O172" s="1"/>
      <c r="P172" s="1"/>
    </row>
    <row r="173" spans="1:16" s="10" customForma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5"/>
      <c r="M173" s="35"/>
      <c r="N173" s="3"/>
      <c r="O173" s="1"/>
      <c r="P173" s="1"/>
    </row>
    <row r="174" spans="1:16" s="10" customForma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5"/>
      <c r="M174" s="35"/>
      <c r="N174" s="3"/>
      <c r="O174" s="1"/>
      <c r="P174" s="1"/>
    </row>
    <row r="175" spans="1:16" s="10" customForma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5"/>
      <c r="M175" s="35"/>
      <c r="N175" s="3"/>
      <c r="O175" s="1"/>
      <c r="P175" s="1"/>
    </row>
    <row r="176" spans="1:16" s="10" customForma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5"/>
      <c r="M176" s="35"/>
      <c r="N176" s="3"/>
      <c r="O176" s="1"/>
      <c r="P176" s="1"/>
    </row>
    <row r="177" spans="1:16" s="10" customForma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5"/>
      <c r="M177" s="35"/>
      <c r="N177" s="3"/>
      <c r="O177" s="1"/>
      <c r="P177" s="1"/>
    </row>
    <row r="178" spans="1:16" s="10" customForma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5"/>
      <c r="M178" s="35"/>
      <c r="N178" s="3"/>
      <c r="O178" s="1"/>
      <c r="P178" s="1"/>
    </row>
    <row r="179" spans="1:16" s="10" customForma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5"/>
      <c r="M179" s="35"/>
      <c r="N179" s="3"/>
      <c r="O179" s="1"/>
      <c r="P179" s="1"/>
    </row>
    <row r="180" spans="1:16" s="10" customForma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5"/>
      <c r="M180" s="35"/>
      <c r="N180" s="3"/>
      <c r="O180" s="1"/>
      <c r="P180" s="1"/>
    </row>
    <row r="181" spans="1:16" s="10" customForma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5"/>
      <c r="M181" s="35"/>
      <c r="N181" s="3"/>
      <c r="O181" s="1"/>
      <c r="P181" s="1"/>
    </row>
    <row r="182" spans="1:16" s="10" customForma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5"/>
      <c r="M182" s="35"/>
      <c r="N182" s="3"/>
      <c r="O182" s="1"/>
      <c r="P182" s="1"/>
    </row>
    <row r="183" spans="1:16" s="10" customForma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5"/>
      <c r="M183" s="35"/>
      <c r="N183" s="3"/>
      <c r="O183" s="1"/>
      <c r="P183" s="1"/>
    </row>
    <row r="184" spans="1:16" s="10" customForma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5"/>
      <c r="M184" s="35"/>
      <c r="N184" s="3"/>
      <c r="O184" s="1"/>
      <c r="P184" s="1"/>
    </row>
    <row r="185" spans="1:16" s="10" customForma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5"/>
      <c r="M185" s="35"/>
      <c r="N185" s="3"/>
      <c r="O185" s="1"/>
      <c r="P185" s="1"/>
    </row>
    <row r="186" spans="1:16" s="10" customForma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5"/>
      <c r="M186" s="35"/>
      <c r="N186" s="3"/>
      <c r="O186" s="1"/>
      <c r="P186" s="1"/>
    </row>
    <row r="187" spans="1:16" s="10" customForma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5"/>
      <c r="M187" s="35"/>
      <c r="N187" s="3"/>
      <c r="O187" s="1"/>
      <c r="P187" s="1"/>
    </row>
    <row r="188" spans="1:16" s="10" customForma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5"/>
      <c r="M188" s="35"/>
      <c r="N188" s="3"/>
      <c r="O188" s="1"/>
      <c r="P188" s="1"/>
    </row>
    <row r="189" spans="1:16" s="10" customForma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5"/>
      <c r="M189" s="35"/>
      <c r="N189" s="3"/>
      <c r="O189" s="1"/>
      <c r="P189" s="1"/>
    </row>
    <row r="190" spans="1:16" s="10" customForma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5"/>
      <c r="M190" s="35"/>
      <c r="N190" s="3"/>
      <c r="O190" s="1"/>
      <c r="P190" s="1"/>
    </row>
    <row r="191" spans="1:16" s="10" customForma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5"/>
      <c r="M191" s="35"/>
      <c r="N191" s="3"/>
      <c r="O191" s="1"/>
      <c r="P191" s="1"/>
    </row>
    <row r="192" spans="1:16" s="10" customForma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5"/>
      <c r="M192" s="35"/>
      <c r="N192" s="3"/>
      <c r="O192" s="1"/>
      <c r="P192" s="1"/>
    </row>
    <row r="193" spans="1:16" s="10" customForma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5"/>
      <c r="M193" s="35"/>
      <c r="N193" s="3"/>
      <c r="O193" s="1"/>
      <c r="P193" s="1"/>
    </row>
    <row r="194" spans="1:16" s="10" customForma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5"/>
      <c r="M194" s="35"/>
      <c r="N194" s="3"/>
      <c r="O194" s="1"/>
      <c r="P194" s="1"/>
    </row>
    <row r="195" spans="1:16" s="10" customForma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5"/>
      <c r="M195" s="35"/>
      <c r="N195" s="3"/>
      <c r="O195" s="1"/>
      <c r="P195" s="1"/>
    </row>
    <row r="196" spans="1:16" s="10" customForma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5"/>
      <c r="M196" s="35"/>
      <c r="N196" s="3"/>
      <c r="O196" s="1"/>
      <c r="P196" s="1"/>
    </row>
    <row r="197" spans="1:16" s="10" customForma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5"/>
      <c r="M197" s="35"/>
      <c r="N197" s="3"/>
      <c r="O197" s="1"/>
      <c r="P197" s="1"/>
    </row>
    <row r="198" spans="1:16" s="10" customForma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5"/>
      <c r="M198" s="35"/>
      <c r="N198" s="3"/>
      <c r="O198" s="1"/>
      <c r="P198" s="1"/>
    </row>
    <row r="199" spans="1:16" s="10" customForma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5"/>
      <c r="M199" s="35"/>
      <c r="N199" s="3"/>
      <c r="O199" s="1"/>
      <c r="P199" s="1"/>
    </row>
    <row r="200" spans="1:16" s="10" customForma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5"/>
      <c r="M200" s="35"/>
      <c r="N200" s="3"/>
      <c r="O200" s="1"/>
      <c r="P200" s="1"/>
    </row>
    <row r="201" spans="1:16" s="10" customFormat="1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5"/>
      <c r="M201" s="35"/>
      <c r="N201" s="3"/>
      <c r="O201" s="1"/>
      <c r="P201" s="1"/>
    </row>
    <row r="202" spans="1:16" s="10" customFormat="1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5"/>
      <c r="M202" s="35"/>
      <c r="N202" s="3"/>
      <c r="O202" s="1"/>
      <c r="P202" s="1"/>
    </row>
    <row r="203" spans="1:16" s="10" customFormat="1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5"/>
      <c r="M203" s="35"/>
      <c r="N203" s="3"/>
      <c r="O203" s="1"/>
      <c r="P203" s="1"/>
    </row>
    <row r="204" spans="1:16" s="10" customFormat="1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5"/>
      <c r="M204" s="35"/>
      <c r="N204" s="3"/>
      <c r="O204" s="1"/>
      <c r="P204" s="1"/>
    </row>
    <row r="205" spans="1:16" s="10" customFormat="1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5"/>
      <c r="M205" s="35"/>
      <c r="N205" s="3"/>
      <c r="O205" s="1"/>
      <c r="P205" s="1"/>
    </row>
    <row r="206" spans="1:16" s="10" customFormat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5"/>
      <c r="M206" s="35"/>
      <c r="N206" s="3"/>
      <c r="O206" s="1"/>
      <c r="P206" s="1"/>
    </row>
    <row r="207" spans="1:16" s="10" customFormat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5"/>
      <c r="M207" s="35"/>
      <c r="N207" s="3"/>
      <c r="O207" s="1"/>
      <c r="P207" s="1"/>
    </row>
    <row r="208" spans="1:16" s="10" customForma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5"/>
      <c r="M208" s="35"/>
      <c r="N208" s="3"/>
      <c r="O208" s="1"/>
      <c r="P208" s="1"/>
    </row>
    <row r="209" spans="1:16" s="10" customFormat="1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5"/>
      <c r="M209" s="35"/>
      <c r="N209" s="3"/>
      <c r="O209" s="1"/>
      <c r="P209" s="1"/>
    </row>
    <row r="210" spans="1:16" s="10" customFormat="1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5"/>
      <c r="M210" s="35"/>
      <c r="N210" s="3"/>
      <c r="O210" s="1"/>
      <c r="P210" s="1"/>
    </row>
    <row r="211" spans="1:16" s="10" customFormat="1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5"/>
      <c r="M211" s="35"/>
      <c r="N211" s="3"/>
      <c r="O211" s="1"/>
      <c r="P211" s="1"/>
    </row>
    <row r="212" spans="1:16" s="10" customFormat="1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5"/>
      <c r="M212" s="35"/>
      <c r="N212" s="3"/>
      <c r="O212" s="1"/>
      <c r="P212" s="1"/>
    </row>
    <row r="213" spans="1:16" s="10" customFormat="1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5"/>
      <c r="M213" s="35"/>
      <c r="N213" s="3"/>
      <c r="O213" s="1"/>
      <c r="P213" s="1"/>
    </row>
    <row r="214" spans="1:16" s="10" customFormat="1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5"/>
      <c r="M214" s="35"/>
      <c r="N214" s="3"/>
      <c r="O214" s="1"/>
      <c r="P214" s="1"/>
    </row>
    <row r="215" spans="1:16" s="10" customFormat="1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5"/>
      <c r="M215" s="35"/>
      <c r="N215" s="3"/>
      <c r="O215" s="1"/>
      <c r="P215" s="1"/>
    </row>
    <row r="216" spans="1:16" s="10" customFormat="1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5"/>
      <c r="M216" s="35"/>
      <c r="N216" s="3"/>
      <c r="O216" s="1"/>
      <c r="P216" s="1"/>
    </row>
    <row r="217" spans="1:16" s="10" customFormat="1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5"/>
      <c r="M217" s="35"/>
      <c r="N217" s="3"/>
      <c r="O217" s="1"/>
      <c r="P217" s="1"/>
    </row>
    <row r="218" spans="1:16" s="10" customFormat="1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5"/>
      <c r="M218" s="35"/>
      <c r="N218" s="3"/>
      <c r="O218" s="1"/>
      <c r="P218" s="1"/>
    </row>
    <row r="219" spans="1:16" s="10" customFormat="1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5"/>
      <c r="M219" s="35"/>
      <c r="N219" s="3"/>
      <c r="O219" s="1"/>
      <c r="P219" s="1"/>
    </row>
    <row r="220" spans="1:16" s="10" customFormat="1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5"/>
      <c r="M220" s="35"/>
      <c r="N220" s="3"/>
      <c r="O220" s="1"/>
      <c r="P220" s="1"/>
    </row>
    <row r="221" spans="1:16" s="10" customFormat="1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5"/>
      <c r="M221" s="35"/>
      <c r="N221" s="3"/>
      <c r="O221" s="1"/>
      <c r="P221" s="1"/>
    </row>
    <row r="222" spans="1:16" s="10" customFormat="1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5"/>
      <c r="M222" s="35"/>
      <c r="N222" s="3"/>
      <c r="O222" s="1"/>
      <c r="P222" s="1"/>
    </row>
    <row r="223" spans="1:16" s="10" customFormat="1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5"/>
      <c r="M223" s="35"/>
      <c r="N223" s="3"/>
      <c r="O223" s="1"/>
      <c r="P223" s="1"/>
    </row>
    <row r="224" spans="1:16" s="10" customFormat="1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5"/>
      <c r="M224" s="35"/>
      <c r="N224" s="3"/>
      <c r="O224" s="1"/>
      <c r="P224" s="1"/>
    </row>
    <row r="225" spans="1:16" s="10" customFormat="1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5"/>
      <c r="M225" s="35"/>
      <c r="N225" s="3"/>
      <c r="O225" s="1"/>
      <c r="P225" s="1"/>
    </row>
    <row r="226" spans="1:16" s="10" customFormat="1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5"/>
      <c r="M226" s="35"/>
      <c r="N226" s="3"/>
      <c r="O226" s="1"/>
      <c r="P226" s="1"/>
    </row>
    <row r="227" spans="1:16" s="10" customFormat="1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5"/>
      <c r="M227" s="35"/>
      <c r="N227" s="3"/>
      <c r="O227" s="1"/>
      <c r="P227" s="1"/>
    </row>
    <row r="228" spans="1:16" s="10" customFormat="1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5"/>
      <c r="M228" s="35"/>
      <c r="N228" s="3"/>
      <c r="O228" s="1"/>
      <c r="P228" s="1"/>
    </row>
    <row r="229" spans="1:16" s="10" customFormat="1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5"/>
      <c r="M229" s="35"/>
      <c r="N229" s="3"/>
      <c r="O229" s="1"/>
      <c r="P229" s="1"/>
    </row>
    <row r="230" spans="1:16" s="10" customFormat="1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5"/>
      <c r="M230" s="35"/>
      <c r="N230" s="3"/>
      <c r="O230" s="1"/>
      <c r="P230" s="1"/>
    </row>
    <row r="231" spans="1:16" s="10" customFormat="1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5"/>
      <c r="M231" s="35"/>
      <c r="N231" s="3"/>
      <c r="O231" s="1"/>
      <c r="P231" s="1"/>
    </row>
    <row r="232" spans="1:16" s="10" customFormat="1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5"/>
      <c r="M232" s="35"/>
      <c r="N232" s="3"/>
      <c r="O232" s="1"/>
      <c r="P232" s="1"/>
    </row>
    <row r="233" spans="1:16" s="10" customFormat="1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5"/>
      <c r="M233" s="35"/>
      <c r="N233" s="3"/>
      <c r="O233" s="1"/>
      <c r="P233" s="1"/>
    </row>
    <row r="234" spans="1:16" s="10" customFormat="1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5"/>
      <c r="M234" s="35"/>
      <c r="N234" s="3"/>
      <c r="O234" s="1"/>
      <c r="P234" s="1"/>
    </row>
    <row r="235" spans="1:16" s="10" customFormat="1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5"/>
      <c r="M235" s="35"/>
      <c r="N235" s="3"/>
      <c r="O235" s="1"/>
      <c r="P235" s="1"/>
    </row>
    <row r="236" spans="1:16" s="10" customFormat="1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5"/>
      <c r="M236" s="35"/>
      <c r="N236" s="3"/>
      <c r="O236" s="1"/>
      <c r="P236" s="1"/>
    </row>
    <row r="237" spans="1:16" s="10" customFormat="1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5"/>
      <c r="M237" s="35"/>
      <c r="N237" s="3"/>
      <c r="O237" s="1"/>
      <c r="P237" s="1"/>
    </row>
    <row r="238" spans="1:16" s="10" customFormat="1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5"/>
      <c r="M238" s="35"/>
      <c r="N238" s="3"/>
      <c r="O238" s="1"/>
      <c r="P238" s="1"/>
    </row>
    <row r="239" spans="1:16" s="10" customFormat="1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5"/>
      <c r="M239" s="35"/>
      <c r="N239" s="3"/>
      <c r="O239" s="1"/>
      <c r="P239" s="1"/>
    </row>
    <row r="240" spans="1:16" s="10" customFormat="1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5"/>
      <c r="M240" s="35"/>
      <c r="N240" s="3"/>
      <c r="O240" s="1"/>
      <c r="P240" s="1"/>
    </row>
    <row r="241" spans="1:16" s="10" customFormat="1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5"/>
      <c r="M241" s="35"/>
      <c r="N241" s="3"/>
      <c r="O241" s="1"/>
      <c r="P241" s="1"/>
    </row>
    <row r="242" spans="1:16" s="10" customFormat="1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5"/>
      <c r="M242" s="35"/>
      <c r="N242" s="3"/>
      <c r="O242" s="1"/>
      <c r="P242" s="1"/>
    </row>
    <row r="243" spans="1:16" s="10" customFormat="1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5"/>
      <c r="M243" s="35"/>
      <c r="N243" s="3"/>
      <c r="O243" s="1"/>
      <c r="P243" s="1"/>
    </row>
    <row r="244" spans="1:16" s="10" customFormat="1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5"/>
      <c r="M244" s="35"/>
      <c r="N244" s="3"/>
      <c r="O244" s="1"/>
      <c r="P244" s="1"/>
    </row>
    <row r="245" spans="1:16" s="10" customFormat="1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5"/>
      <c r="M245" s="35"/>
      <c r="N245" s="3"/>
      <c r="O245" s="1"/>
      <c r="P245" s="1"/>
    </row>
    <row r="246" spans="1:16" s="10" customFormat="1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5"/>
      <c r="M246" s="35"/>
      <c r="N246" s="3"/>
      <c r="O246" s="1"/>
      <c r="P246" s="1"/>
    </row>
    <row r="247" spans="1:16" s="10" customFormat="1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5"/>
      <c r="M247" s="35"/>
      <c r="N247" s="3"/>
      <c r="O247" s="1"/>
      <c r="P247" s="1"/>
    </row>
    <row r="248" spans="1:16" s="10" customFormat="1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5"/>
      <c r="M248" s="35"/>
      <c r="N248" s="3"/>
      <c r="O248" s="1"/>
      <c r="P248" s="1"/>
    </row>
    <row r="249" spans="1:16" s="10" customFormat="1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5"/>
      <c r="M249" s="35"/>
      <c r="N249" s="3"/>
      <c r="O249" s="1"/>
      <c r="P249" s="1"/>
    </row>
    <row r="250" spans="1:16" s="10" customFormat="1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5"/>
      <c r="M250" s="35"/>
      <c r="N250" s="3"/>
      <c r="O250" s="1"/>
      <c r="P250" s="1"/>
    </row>
    <row r="251" spans="1:16" s="10" customFormat="1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5"/>
      <c r="M251" s="35"/>
      <c r="N251" s="3"/>
      <c r="O251" s="1"/>
      <c r="P251" s="1"/>
    </row>
    <row r="252" spans="1:16" s="10" customFormat="1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5"/>
      <c r="M252" s="35"/>
      <c r="N252" s="3"/>
      <c r="O252" s="1"/>
      <c r="P252" s="1"/>
    </row>
    <row r="253" spans="1:16" s="10" customFormat="1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5"/>
      <c r="M253" s="35"/>
      <c r="N253" s="3"/>
      <c r="O253" s="1"/>
      <c r="P253" s="1"/>
    </row>
    <row r="254" spans="1:16" s="10" customFormat="1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5"/>
      <c r="M254" s="35"/>
      <c r="N254" s="3"/>
      <c r="O254" s="1"/>
      <c r="P254" s="1"/>
    </row>
    <row r="255" spans="1:16" s="10" customFormat="1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5"/>
      <c r="M255" s="35"/>
      <c r="N255" s="3"/>
      <c r="O255" s="1"/>
      <c r="P255" s="1"/>
    </row>
    <row r="256" spans="1:16" s="10" customFormat="1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5"/>
      <c r="M256" s="35"/>
      <c r="N256" s="3"/>
      <c r="O256" s="1"/>
      <c r="P256" s="1"/>
    </row>
    <row r="257" spans="1:16" s="10" customFormat="1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5"/>
      <c r="M257" s="35"/>
      <c r="N257" s="3"/>
      <c r="O257" s="1"/>
      <c r="P257" s="1"/>
    </row>
    <row r="258" spans="1:16" s="10" customFormat="1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5"/>
      <c r="M258" s="35"/>
      <c r="N258" s="3"/>
      <c r="O258" s="1"/>
      <c r="P258" s="1"/>
    </row>
    <row r="259" spans="1:16" s="10" customFormat="1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5"/>
      <c r="M259" s="35"/>
      <c r="N259" s="3"/>
      <c r="O259" s="1"/>
      <c r="P259" s="1"/>
    </row>
    <row r="260" spans="1:16" s="10" customFormat="1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5"/>
      <c r="M260" s="35"/>
      <c r="N260" s="3"/>
      <c r="O260" s="1"/>
      <c r="P260" s="1"/>
    </row>
    <row r="261" spans="1:16" s="10" customFormat="1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5"/>
      <c r="M261" s="35"/>
      <c r="N261" s="3"/>
      <c r="O261" s="1"/>
      <c r="P261" s="1"/>
    </row>
    <row r="262" spans="1:16" s="10" customFormat="1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5"/>
      <c r="M262" s="35"/>
      <c r="N262" s="3"/>
      <c r="O262" s="1"/>
      <c r="P262" s="1"/>
    </row>
    <row r="263" spans="1:16" s="10" customFormat="1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5"/>
      <c r="M263" s="35"/>
      <c r="N263" s="3"/>
      <c r="O263" s="1"/>
      <c r="P263" s="1"/>
    </row>
    <row r="264" spans="1:16" s="10" customFormat="1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5"/>
      <c r="M264" s="35"/>
      <c r="N264" s="3"/>
      <c r="O264" s="1"/>
      <c r="P264" s="1"/>
    </row>
    <row r="265" spans="1:16" s="10" customFormat="1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5"/>
      <c r="M265" s="35"/>
      <c r="N265" s="3"/>
      <c r="O265" s="1"/>
      <c r="P265" s="1"/>
    </row>
    <row r="266" spans="1:16" s="10" customFormat="1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5"/>
      <c r="M266" s="35"/>
      <c r="N266" s="3"/>
      <c r="O266" s="1"/>
      <c r="P266" s="1"/>
    </row>
    <row r="267" spans="1:16" s="10" customFormat="1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5"/>
      <c r="M267" s="35"/>
      <c r="N267" s="3"/>
      <c r="O267" s="1"/>
      <c r="P267" s="1"/>
    </row>
    <row r="268" spans="1:16" s="10" customFormat="1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5"/>
      <c r="M268" s="35"/>
      <c r="N268" s="3"/>
      <c r="O268" s="1"/>
      <c r="P268" s="1"/>
    </row>
    <row r="269" spans="1:16" s="10" customFormat="1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5"/>
      <c r="M269" s="35"/>
      <c r="N269" s="3"/>
      <c r="O269" s="1"/>
      <c r="P269" s="1"/>
    </row>
    <row r="270" spans="1:16" s="10" customFormat="1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5"/>
      <c r="M270" s="35"/>
      <c r="N270" s="3"/>
      <c r="O270" s="1"/>
      <c r="P270" s="1"/>
    </row>
    <row r="271" spans="1:16" s="10" customFormat="1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5"/>
      <c r="M271" s="35"/>
      <c r="N271" s="3"/>
      <c r="O271" s="1"/>
      <c r="P271" s="1"/>
    </row>
    <row r="272" spans="1:16" s="10" customFormat="1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5"/>
      <c r="M272" s="35"/>
      <c r="N272" s="3"/>
      <c r="O272" s="1"/>
      <c r="P272" s="1"/>
    </row>
    <row r="273" spans="1:16" s="10" customFormat="1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5"/>
      <c r="M273" s="35"/>
      <c r="N273" s="3"/>
      <c r="O273" s="1"/>
      <c r="P273" s="1"/>
    </row>
    <row r="274" spans="1:16" s="10" customFormat="1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5"/>
      <c r="M274" s="35"/>
      <c r="N274" s="3"/>
      <c r="O274" s="1"/>
      <c r="P274" s="1"/>
    </row>
    <row r="275" spans="1:16" s="10" customFormat="1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5"/>
      <c r="M275" s="35"/>
      <c r="N275" s="3"/>
      <c r="O275" s="1"/>
      <c r="P275" s="1"/>
    </row>
    <row r="276" spans="1:16" s="10" customFormat="1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5"/>
      <c r="M276" s="35"/>
      <c r="N276" s="3"/>
      <c r="O276" s="1"/>
      <c r="P276" s="1"/>
    </row>
    <row r="277" spans="1:16" s="10" customFormat="1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5"/>
      <c r="M277" s="35"/>
      <c r="N277" s="3"/>
      <c r="O277" s="1"/>
      <c r="P277" s="1"/>
    </row>
    <row r="278" spans="1:16" s="10" customFormat="1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5"/>
      <c r="M278" s="35"/>
      <c r="N278" s="3"/>
      <c r="O278" s="1"/>
      <c r="P278" s="1"/>
    </row>
    <row r="279" spans="1:16" s="10" customFormat="1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5"/>
      <c r="M279" s="35"/>
      <c r="N279" s="3"/>
      <c r="O279" s="1"/>
      <c r="P279" s="1"/>
    </row>
    <row r="280" spans="1:16" s="10" customFormat="1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5"/>
      <c r="M280" s="35"/>
      <c r="N280" s="3"/>
      <c r="O280" s="1"/>
      <c r="P280" s="1"/>
    </row>
    <row r="281" spans="1:16" s="10" customFormat="1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5"/>
      <c r="M281" s="35"/>
      <c r="N281" s="3"/>
      <c r="O281" s="1"/>
      <c r="P281" s="1"/>
    </row>
    <row r="282" spans="1:16" s="10" customFormat="1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5"/>
      <c r="M282" s="35"/>
      <c r="N282" s="3"/>
      <c r="O282" s="1"/>
      <c r="P282" s="1"/>
    </row>
    <row r="283" spans="1:16" s="10" customFormat="1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5"/>
      <c r="M283" s="35"/>
      <c r="N283" s="3"/>
      <c r="O283" s="1"/>
      <c r="P283" s="1"/>
    </row>
    <row r="284" spans="1:16" s="10" customFormat="1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5"/>
      <c r="M284" s="35"/>
      <c r="N284" s="3"/>
      <c r="O284" s="1"/>
      <c r="P284" s="1"/>
    </row>
    <row r="285" spans="1:16" s="10" customFormat="1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5"/>
      <c r="M285" s="35"/>
      <c r="N285" s="3"/>
      <c r="O285" s="1"/>
      <c r="P285" s="1"/>
    </row>
    <row r="286" spans="1:16" s="10" customFormat="1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5"/>
      <c r="M286" s="35"/>
      <c r="N286" s="3"/>
      <c r="O286" s="1"/>
      <c r="P286" s="1"/>
    </row>
    <row r="287" spans="1:16" s="10" customFormat="1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5"/>
      <c r="M287" s="35"/>
      <c r="N287" s="3"/>
      <c r="O287" s="1"/>
      <c r="P287" s="1"/>
    </row>
    <row r="288" spans="1:16" s="10" customFormat="1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5"/>
      <c r="M288" s="35"/>
      <c r="N288" s="3"/>
      <c r="O288" s="1"/>
      <c r="P288" s="1"/>
    </row>
    <row r="289" spans="1:16" s="10" customFormat="1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5"/>
      <c r="M289" s="35"/>
      <c r="N289" s="3"/>
      <c r="O289" s="1"/>
      <c r="P289" s="1"/>
    </row>
    <row r="290" spans="1:16" s="10" customFormat="1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5"/>
      <c r="M290" s="35"/>
      <c r="N290" s="3"/>
      <c r="O290" s="1"/>
      <c r="P290" s="1"/>
    </row>
    <row r="291" spans="1:16" s="10" customFormat="1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5"/>
      <c r="M291" s="35"/>
      <c r="N291" s="3"/>
      <c r="O291" s="1"/>
      <c r="P291" s="1"/>
    </row>
    <row r="292" spans="1:16" s="10" customFormat="1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5"/>
      <c r="M292" s="35"/>
      <c r="N292" s="3"/>
      <c r="O292" s="1"/>
      <c r="P292" s="1"/>
    </row>
    <row r="293" spans="1:16" s="10" customFormat="1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5"/>
      <c r="M293" s="35"/>
      <c r="N293" s="3"/>
      <c r="O293" s="1"/>
      <c r="P293" s="1"/>
    </row>
    <row r="294" spans="1:16" s="10" customFormat="1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5"/>
      <c r="M294" s="35"/>
      <c r="N294" s="3"/>
      <c r="O294" s="1"/>
      <c r="P294" s="1"/>
    </row>
    <row r="295" spans="1:16" s="10" customFormat="1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5"/>
      <c r="M295" s="35"/>
      <c r="N295" s="3"/>
      <c r="O295" s="1"/>
      <c r="P295" s="1"/>
    </row>
    <row r="296" spans="1:16" s="10" customFormat="1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5"/>
      <c r="M296" s="35"/>
      <c r="N296" s="3"/>
      <c r="O296" s="1"/>
      <c r="P296" s="1"/>
    </row>
    <row r="297" spans="1:16" s="10" customFormat="1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5"/>
      <c r="M297" s="35"/>
      <c r="N297" s="3"/>
      <c r="O297" s="1"/>
      <c r="P297" s="1"/>
    </row>
    <row r="298" spans="1:16" s="10" customFormat="1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5"/>
      <c r="M298" s="35"/>
      <c r="N298" s="3"/>
      <c r="O298" s="1"/>
      <c r="P298" s="1"/>
    </row>
    <row r="299" spans="1:16" s="10" customFormat="1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5"/>
      <c r="M299" s="35"/>
      <c r="N299" s="3"/>
      <c r="O299" s="1"/>
      <c r="P299" s="1"/>
    </row>
    <row r="300" spans="1:16" s="10" customFormat="1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5"/>
      <c r="M300" s="35"/>
      <c r="N300" s="3"/>
      <c r="O300" s="1"/>
      <c r="P300" s="1"/>
    </row>
    <row r="301" spans="1:16" s="10" customFormat="1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5"/>
      <c r="M301" s="35"/>
      <c r="N301" s="3"/>
      <c r="O301" s="1"/>
      <c r="P301" s="1"/>
    </row>
    <row r="302" spans="1:16" s="10" customFormat="1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5"/>
      <c r="M302" s="35"/>
      <c r="N302" s="3"/>
      <c r="O302" s="1"/>
      <c r="P302" s="1"/>
    </row>
    <row r="303" spans="1:16" s="10" customFormat="1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5"/>
      <c r="M303" s="35"/>
      <c r="N303" s="3"/>
      <c r="O303" s="1"/>
      <c r="P303" s="1"/>
    </row>
    <row r="304" spans="1:16" s="10" customFormat="1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5"/>
      <c r="M304" s="35"/>
      <c r="N304" s="3"/>
      <c r="O304" s="1"/>
      <c r="P304" s="1"/>
    </row>
    <row r="305" spans="1:16" s="10" customFormat="1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5"/>
      <c r="M305" s="35"/>
      <c r="N305" s="3"/>
      <c r="O305" s="1"/>
      <c r="P305" s="1"/>
    </row>
    <row r="306" spans="1:16" s="10" customFormat="1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5"/>
      <c r="M306" s="35"/>
      <c r="N306" s="3"/>
      <c r="O306" s="1"/>
      <c r="P306" s="1"/>
    </row>
    <row r="307" spans="1:16" s="10" customFormat="1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5"/>
      <c r="M307" s="35"/>
      <c r="N307" s="3"/>
      <c r="O307" s="1"/>
      <c r="P307" s="1"/>
    </row>
    <row r="308" spans="1:16" s="10" customFormat="1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5"/>
      <c r="M308" s="35"/>
      <c r="N308" s="3"/>
      <c r="O308" s="1"/>
      <c r="P308" s="1"/>
    </row>
    <row r="309" spans="1:16" s="10" customFormat="1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5"/>
      <c r="M309" s="35"/>
      <c r="N309" s="3"/>
      <c r="O309" s="1"/>
      <c r="P309" s="1"/>
    </row>
    <row r="310" spans="1:16" s="10" customFormat="1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5"/>
      <c r="M310" s="35"/>
      <c r="N310" s="3"/>
      <c r="O310" s="1"/>
      <c r="P310" s="1"/>
    </row>
    <row r="311" spans="1:16" s="10" customFormat="1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5"/>
      <c r="M311" s="35"/>
      <c r="N311" s="3"/>
      <c r="O311" s="1"/>
      <c r="P311" s="1"/>
    </row>
    <row r="312" spans="1:16" s="10" customFormat="1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5"/>
      <c r="M312" s="35"/>
      <c r="N312" s="3"/>
      <c r="O312" s="1"/>
      <c r="P312" s="1"/>
    </row>
    <row r="313" spans="1:16" s="10" customFormat="1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5"/>
      <c r="M313" s="35"/>
      <c r="N313" s="3"/>
      <c r="O313" s="1"/>
      <c r="P313" s="1"/>
    </row>
    <row r="314" spans="1:16" s="10" customFormat="1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5"/>
      <c r="M314" s="35"/>
      <c r="N314" s="3"/>
      <c r="O314" s="1"/>
      <c r="P314" s="1"/>
    </row>
    <row r="315" spans="1:16" s="10" customFormat="1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5"/>
      <c r="M315" s="35"/>
      <c r="N315" s="3"/>
      <c r="O315" s="1"/>
      <c r="P315" s="1"/>
    </row>
    <row r="316" spans="1:16" s="10" customFormat="1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5"/>
      <c r="M316" s="35"/>
      <c r="N316" s="3"/>
      <c r="O316" s="1"/>
      <c r="P316" s="1"/>
    </row>
    <row r="317" spans="1:16" s="10" customFormat="1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5"/>
      <c r="M317" s="35"/>
      <c r="N317" s="3"/>
      <c r="O317" s="1"/>
      <c r="P317" s="1"/>
    </row>
    <row r="318" spans="1:16" s="10" customFormat="1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5"/>
      <c r="M318" s="35"/>
      <c r="N318" s="3"/>
      <c r="O318" s="1"/>
      <c r="P318" s="1"/>
    </row>
    <row r="319" spans="1:16" s="10" customFormat="1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5"/>
      <c r="M319" s="35"/>
      <c r="N319" s="3"/>
      <c r="O319" s="1"/>
      <c r="P319" s="1"/>
    </row>
    <row r="320" spans="1:16" s="10" customFormat="1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5"/>
      <c r="M320" s="35"/>
      <c r="N320" s="3"/>
      <c r="O320" s="1"/>
      <c r="P320" s="1"/>
    </row>
    <row r="321" spans="1:16" s="10" customFormat="1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5"/>
      <c r="M321" s="35"/>
      <c r="N321" s="3"/>
      <c r="O321" s="1"/>
      <c r="P321" s="1"/>
    </row>
    <row r="322" spans="1:16" s="10" customFormat="1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5"/>
      <c r="M322" s="35"/>
      <c r="N322" s="3"/>
      <c r="O322" s="1"/>
      <c r="P322" s="1"/>
    </row>
    <row r="323" spans="1:16" s="10" customFormat="1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5"/>
      <c r="M323" s="35"/>
      <c r="N323" s="3"/>
      <c r="O323" s="1"/>
      <c r="P323" s="1"/>
    </row>
    <row r="324" spans="1:16" s="10" customFormat="1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5"/>
      <c r="M324" s="35"/>
      <c r="N324" s="3"/>
      <c r="O324" s="1"/>
      <c r="P324" s="1"/>
    </row>
    <row r="325" spans="1:16" s="10" customFormat="1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5"/>
      <c r="M325" s="35"/>
      <c r="N325" s="3"/>
      <c r="O325" s="1"/>
      <c r="P325" s="1"/>
    </row>
    <row r="326" spans="1:16" s="10" customFormat="1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5"/>
      <c r="M326" s="35"/>
      <c r="N326" s="3"/>
      <c r="O326" s="1"/>
      <c r="P326" s="1"/>
    </row>
    <row r="327" spans="1:16" s="10" customFormat="1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5"/>
      <c r="M327" s="35"/>
      <c r="N327" s="3"/>
      <c r="O327" s="1"/>
      <c r="P327" s="1"/>
    </row>
    <row r="328" spans="1:16" s="10" customFormat="1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5"/>
      <c r="M328" s="35"/>
      <c r="N328" s="3"/>
      <c r="O328" s="1"/>
      <c r="P328" s="1"/>
    </row>
    <row r="329" spans="1:16" s="10" customFormat="1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5"/>
      <c r="M329" s="35"/>
      <c r="N329" s="3"/>
      <c r="O329" s="1"/>
      <c r="P329" s="1"/>
    </row>
    <row r="330" spans="1:16" s="10" customFormat="1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5"/>
      <c r="M330" s="35"/>
      <c r="N330" s="3"/>
      <c r="O330" s="1"/>
      <c r="P330" s="1"/>
    </row>
    <row r="331" spans="1:16" s="10" customFormat="1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5"/>
      <c r="M331" s="35"/>
      <c r="N331" s="3"/>
      <c r="O331" s="1"/>
      <c r="P331" s="1"/>
    </row>
    <row r="332" spans="1:16" s="10" customFormat="1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5"/>
      <c r="M332" s="35"/>
      <c r="N332" s="3"/>
      <c r="O332" s="1"/>
      <c r="P332" s="1"/>
    </row>
    <row r="333" spans="1:16" s="10" customFormat="1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5"/>
      <c r="M333" s="35"/>
      <c r="N333" s="3"/>
      <c r="O333" s="1"/>
      <c r="P333" s="1"/>
    </row>
    <row r="334" spans="1:16" s="10" customFormat="1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5"/>
      <c r="M334" s="35"/>
      <c r="N334" s="3"/>
      <c r="O334" s="1"/>
      <c r="P334" s="1"/>
    </row>
    <row r="335" spans="1:16" s="10" customFormat="1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5"/>
      <c r="M335" s="35"/>
      <c r="N335" s="3"/>
      <c r="O335" s="1"/>
      <c r="P335" s="1"/>
    </row>
    <row r="336" spans="1:16" s="10" customFormat="1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5"/>
      <c r="M336" s="35"/>
      <c r="N336" s="3"/>
      <c r="O336" s="1"/>
      <c r="P336" s="1"/>
    </row>
    <row r="337" spans="1:16" s="10" customFormat="1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5"/>
      <c r="M337" s="35"/>
      <c r="N337" s="3"/>
      <c r="O337" s="1"/>
      <c r="P337" s="1"/>
    </row>
    <row r="338" spans="1:16" s="10" customFormat="1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5"/>
      <c r="M338" s="35"/>
      <c r="N338" s="3"/>
      <c r="O338" s="1"/>
      <c r="P338" s="1"/>
    </row>
    <row r="339" spans="1:16" s="10" customFormat="1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5"/>
      <c r="M339" s="35"/>
      <c r="N339" s="3"/>
      <c r="O339" s="1"/>
      <c r="P339" s="1"/>
    </row>
    <row r="340" spans="1:16" s="10" customFormat="1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5"/>
      <c r="M340" s="35"/>
      <c r="N340" s="3"/>
      <c r="O340" s="1"/>
      <c r="P340" s="1"/>
    </row>
    <row r="341" spans="1:16" s="10" customFormat="1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5"/>
      <c r="M341" s="35"/>
      <c r="N341" s="3"/>
      <c r="O341" s="1"/>
      <c r="P341" s="1"/>
    </row>
    <row r="342" spans="1:16" s="10" customFormat="1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5"/>
      <c r="M342" s="35"/>
      <c r="N342" s="3"/>
      <c r="O342" s="1"/>
      <c r="P342" s="1"/>
    </row>
    <row r="343" spans="1:16" s="10" customFormat="1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5"/>
      <c r="M343" s="35"/>
      <c r="N343" s="3"/>
      <c r="O343" s="1"/>
      <c r="P343" s="1"/>
    </row>
    <row r="344" spans="1:16" s="10" customFormat="1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5"/>
      <c r="M344" s="35"/>
      <c r="N344" s="3"/>
      <c r="O344" s="1"/>
      <c r="P344" s="1"/>
    </row>
    <row r="345" spans="1:16" s="10" customFormat="1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5"/>
      <c r="M345" s="35"/>
      <c r="N345" s="3"/>
      <c r="O345" s="1"/>
      <c r="P345" s="1"/>
    </row>
    <row r="346" spans="1:16" s="10" customFormat="1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5"/>
      <c r="M346" s="35"/>
      <c r="N346" s="3"/>
      <c r="O346" s="1"/>
      <c r="P346" s="1"/>
    </row>
    <row r="347" spans="1:16" s="10" customFormat="1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5"/>
      <c r="M347" s="35"/>
      <c r="N347" s="3"/>
      <c r="O347" s="1"/>
      <c r="P347" s="1"/>
    </row>
    <row r="348" spans="1:16" s="10" customFormat="1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5"/>
      <c r="M348" s="35"/>
      <c r="N348" s="3"/>
      <c r="O348" s="1"/>
      <c r="P348" s="1"/>
    </row>
    <row r="349" spans="1:16" s="10" customFormat="1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5"/>
      <c r="M349" s="35"/>
      <c r="N349" s="3"/>
      <c r="O349" s="1"/>
      <c r="P349" s="1"/>
    </row>
    <row r="350" spans="1:16" s="10" customFormat="1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5"/>
      <c r="M350" s="35"/>
      <c r="N350" s="3"/>
      <c r="O350" s="1"/>
      <c r="P350" s="1"/>
    </row>
    <row r="351" spans="1:16" s="10" customFormat="1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5"/>
      <c r="M351" s="35"/>
      <c r="N351" s="3"/>
      <c r="O351" s="1"/>
      <c r="P351" s="1"/>
    </row>
    <row r="352" spans="1:16" s="10" customFormat="1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5"/>
      <c r="M352" s="35"/>
      <c r="N352" s="3"/>
      <c r="O352" s="1"/>
      <c r="P352" s="1"/>
    </row>
    <row r="353" spans="1:16" s="10" customFormat="1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5"/>
      <c r="M353" s="35"/>
      <c r="N353" s="3"/>
      <c r="O353" s="1"/>
      <c r="P353" s="1"/>
    </row>
    <row r="354" spans="1:16" s="10" customFormat="1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5"/>
      <c r="M354" s="35"/>
      <c r="N354" s="3"/>
      <c r="O354" s="1"/>
      <c r="P354" s="1"/>
    </row>
    <row r="355" spans="1:16" s="10" customFormat="1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5"/>
      <c r="M355" s="35"/>
      <c r="N355" s="3"/>
      <c r="O355" s="1"/>
      <c r="P355" s="1"/>
    </row>
    <row r="356" spans="1:16" s="10" customFormat="1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5"/>
      <c r="M356" s="35"/>
      <c r="N356" s="3"/>
      <c r="O356" s="1"/>
      <c r="P356" s="1"/>
    </row>
    <row r="357" spans="1:16" s="10" customFormat="1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5"/>
      <c r="M357" s="35"/>
      <c r="N357" s="3"/>
      <c r="O357" s="1"/>
      <c r="P357" s="1"/>
    </row>
    <row r="358" spans="1:16" s="10" customFormat="1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5"/>
      <c r="M358" s="35"/>
      <c r="N358" s="3"/>
      <c r="O358" s="1"/>
      <c r="P358" s="1"/>
    </row>
    <row r="359" spans="1:16" s="10" customFormat="1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5"/>
      <c r="M359" s="35"/>
      <c r="N359" s="3"/>
      <c r="O359" s="1"/>
      <c r="P359" s="1"/>
    </row>
    <row r="360" spans="1:16" s="10" customFormat="1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5"/>
      <c r="M360" s="35"/>
      <c r="N360" s="3"/>
      <c r="O360" s="1"/>
      <c r="P360" s="1"/>
    </row>
    <row r="361" spans="1:16" s="10" customFormat="1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5"/>
      <c r="M361" s="35"/>
      <c r="N361" s="3"/>
      <c r="O361" s="1"/>
      <c r="P361" s="1"/>
    </row>
    <row r="362" spans="1:16" s="10" customFormat="1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5"/>
      <c r="M362" s="35"/>
      <c r="N362" s="3"/>
      <c r="O362" s="1"/>
      <c r="P362" s="1"/>
    </row>
    <row r="363" spans="1:16" s="10" customFormat="1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5"/>
      <c r="M363" s="35"/>
      <c r="N363" s="3"/>
      <c r="O363" s="1"/>
      <c r="P363" s="1"/>
    </row>
    <row r="364" spans="1:16" s="10" customFormat="1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5"/>
      <c r="M364" s="35"/>
      <c r="N364" s="3"/>
      <c r="O364" s="1"/>
      <c r="P364" s="1"/>
    </row>
    <row r="365" spans="1:16" s="10" customFormat="1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5"/>
      <c r="M365" s="35"/>
      <c r="N365" s="3"/>
      <c r="O365" s="1"/>
      <c r="P365" s="1"/>
    </row>
    <row r="366" spans="1:16" s="10" customFormat="1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5"/>
      <c r="M366" s="35"/>
      <c r="N366" s="3"/>
      <c r="O366" s="1"/>
      <c r="P366" s="1"/>
    </row>
    <row r="367" spans="1:16" s="10" customFormat="1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5"/>
      <c r="M367" s="35"/>
      <c r="N367" s="3"/>
      <c r="O367" s="1"/>
      <c r="P367" s="1"/>
    </row>
    <row r="368" spans="1:16" s="10" customFormat="1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5"/>
      <c r="M368" s="35"/>
      <c r="N368" s="3"/>
      <c r="O368" s="1"/>
      <c r="P368" s="1"/>
    </row>
    <row r="369" spans="1:16" s="10" customFormat="1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5"/>
      <c r="M369" s="35"/>
      <c r="N369" s="3"/>
      <c r="O369" s="1"/>
      <c r="P369" s="1"/>
    </row>
    <row r="370" spans="1:16" s="10" customFormat="1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5"/>
      <c r="M370" s="35"/>
      <c r="N370" s="3"/>
      <c r="O370" s="1"/>
      <c r="P370" s="1"/>
    </row>
    <row r="371" spans="1:16" s="10" customFormat="1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5"/>
      <c r="M371" s="35"/>
      <c r="N371" s="3"/>
      <c r="O371" s="1"/>
      <c r="P371" s="1"/>
    </row>
    <row r="372" spans="1:16" s="10" customFormat="1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5"/>
      <c r="M372" s="35"/>
      <c r="N372" s="3"/>
      <c r="O372" s="1"/>
      <c r="P372" s="1"/>
    </row>
    <row r="373" spans="1:16" s="10" customFormat="1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5"/>
      <c r="M373" s="35"/>
      <c r="N373" s="3"/>
      <c r="O373" s="1"/>
      <c r="P373" s="1"/>
    </row>
    <row r="374" spans="1:16" s="10" customFormat="1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5"/>
      <c r="M374" s="35"/>
      <c r="N374" s="3"/>
      <c r="O374" s="1"/>
      <c r="P374" s="1"/>
    </row>
    <row r="375" spans="1:16" s="10" customFormat="1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5"/>
      <c r="M375" s="35"/>
      <c r="N375" s="3"/>
      <c r="O375" s="1"/>
      <c r="P375" s="1"/>
    </row>
    <row r="376" spans="1:16" s="10" customFormat="1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5"/>
      <c r="M376" s="35"/>
      <c r="N376" s="3"/>
      <c r="O376" s="1"/>
      <c r="P376" s="1"/>
    </row>
    <row r="377" spans="1:16" s="10" customFormat="1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5"/>
      <c r="M377" s="35"/>
      <c r="N377" s="3"/>
      <c r="O377" s="1"/>
      <c r="P377" s="1"/>
    </row>
    <row r="378" spans="1:16" s="10" customFormat="1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5"/>
      <c r="M378" s="35"/>
      <c r="N378" s="3"/>
      <c r="O378" s="1"/>
      <c r="P378" s="1"/>
    </row>
    <row r="379" spans="1:16" s="10" customFormat="1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5"/>
      <c r="M379" s="35"/>
      <c r="N379" s="3"/>
      <c r="O379" s="1"/>
      <c r="P379" s="1"/>
    </row>
    <row r="380" spans="1:16" s="10" customFormat="1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5"/>
      <c r="M380" s="35"/>
      <c r="N380" s="3"/>
      <c r="O380" s="1"/>
      <c r="P380" s="1"/>
    </row>
    <row r="381" spans="1:16" s="10" customFormat="1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5"/>
      <c r="M381" s="35"/>
      <c r="N381" s="3"/>
      <c r="O381" s="1"/>
      <c r="P381" s="1"/>
    </row>
    <row r="382" spans="1:16" s="10" customFormat="1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5"/>
      <c r="M382" s="35"/>
      <c r="N382" s="3"/>
      <c r="O382" s="1"/>
      <c r="P382" s="1"/>
    </row>
    <row r="383" spans="1:16" s="10" customFormat="1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5"/>
      <c r="M383" s="35"/>
      <c r="N383" s="3"/>
      <c r="O383" s="1"/>
      <c r="P383" s="1"/>
    </row>
    <row r="384" spans="1:16" s="10" customFormat="1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5"/>
      <c r="M384" s="35"/>
      <c r="N384" s="3"/>
      <c r="O384" s="1"/>
      <c r="P384" s="1"/>
    </row>
    <row r="385" spans="1:16" s="10" customFormat="1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5"/>
      <c r="M385" s="35"/>
      <c r="N385" s="3"/>
      <c r="O385" s="1"/>
      <c r="P385" s="1"/>
    </row>
    <row r="386" spans="1:16" s="10" customFormat="1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5"/>
      <c r="M386" s="35"/>
      <c r="N386" s="3"/>
      <c r="O386" s="1"/>
      <c r="P386" s="1"/>
    </row>
    <row r="387" spans="1:16" s="10" customFormat="1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5"/>
      <c r="M387" s="35"/>
      <c r="N387" s="3"/>
      <c r="O387" s="1"/>
      <c r="P387" s="1"/>
    </row>
    <row r="388" spans="1:16" s="10" customFormat="1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5"/>
      <c r="M388" s="35"/>
      <c r="N388" s="3"/>
      <c r="O388" s="1"/>
      <c r="P388" s="1"/>
    </row>
    <row r="389" spans="1:16" s="10" customFormat="1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5"/>
      <c r="M389" s="35"/>
      <c r="N389" s="3"/>
      <c r="O389" s="1"/>
      <c r="P389" s="1"/>
    </row>
  </sheetData>
  <mergeCells count="35">
    <mergeCell ref="H1:M4"/>
    <mergeCell ref="A6:M6"/>
    <mergeCell ref="A7:M7"/>
    <mergeCell ref="A8:M8"/>
    <mergeCell ref="A10:A11"/>
    <mergeCell ref="B10:B11"/>
    <mergeCell ref="C10:C11"/>
    <mergeCell ref="D10:D11"/>
    <mergeCell ref="E10:H10"/>
    <mergeCell ref="I10:M10"/>
    <mergeCell ref="H5:M5"/>
    <mergeCell ref="D44:D46"/>
    <mergeCell ref="D23:D26"/>
    <mergeCell ref="D40:D43"/>
    <mergeCell ref="A44:A47"/>
    <mergeCell ref="B44:B47"/>
    <mergeCell ref="A27:A30"/>
    <mergeCell ref="B27:B30"/>
    <mergeCell ref="A31:A34"/>
    <mergeCell ref="B31:B34"/>
    <mergeCell ref="D31:D34"/>
    <mergeCell ref="A53:A56"/>
    <mergeCell ref="B53:B56"/>
    <mergeCell ref="A35:A39"/>
    <mergeCell ref="B35:B39"/>
    <mergeCell ref="A40:A43"/>
    <mergeCell ref="B40:B43"/>
    <mergeCell ref="B48:B52"/>
    <mergeCell ref="A48:A52"/>
    <mergeCell ref="A13:A18"/>
    <mergeCell ref="B13:B18"/>
    <mergeCell ref="A19:A22"/>
    <mergeCell ref="B19:B22"/>
    <mergeCell ref="A23:A26"/>
    <mergeCell ref="B23:B26"/>
  </mergeCells>
  <pageMargins left="0.70866141732283472" right="0.70866141732283472" top="0.74803149606299213" bottom="0.78740157480314965" header="0.31496062992125984" footer="0.31496062992125984"/>
  <pageSetup paperSize="9" scale="67" fitToHeight="4" orientation="landscape" verticalDpi="180" r:id="rId1"/>
  <rowBreaks count="2" manualBreakCount="2">
    <brk id="22" max="12" man="1"/>
    <brk id="3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A383"/>
  <sheetViews>
    <sheetView tabSelected="1" view="pageBreakPreview" topLeftCell="A8" zoomScale="90" zoomScaleNormal="80" zoomScaleSheetLayoutView="90" workbookViewId="0">
      <selection activeCell="I33" sqref="I33"/>
    </sheetView>
  </sheetViews>
  <sheetFormatPr defaultColWidth="9.109375" defaultRowHeight="15.6"/>
  <cols>
    <col min="1" max="1" width="17.5546875" style="35" customWidth="1"/>
    <col min="2" max="2" width="28.6640625" style="35" customWidth="1"/>
    <col min="3" max="3" width="32.44140625" style="35" customWidth="1"/>
    <col min="4" max="4" width="0.44140625" style="35" hidden="1" customWidth="1"/>
    <col min="5" max="5" width="15.33203125" style="35" customWidth="1"/>
    <col min="6" max="6" width="15.44140625" style="35" bestFit="1" customWidth="1"/>
    <col min="7" max="8" width="14.88671875" style="35" bestFit="1" customWidth="1"/>
    <col min="9" max="9" width="15.44140625" style="35" bestFit="1" customWidth="1"/>
    <col min="10" max="10" width="16.44140625" style="3" bestFit="1" customWidth="1"/>
    <col min="11" max="12" width="14.88671875" style="1" bestFit="1" customWidth="1"/>
    <col min="13" max="14" width="13.109375" style="1" bestFit="1" customWidth="1"/>
    <col min="15" max="15" width="14.33203125" style="1" bestFit="1" customWidth="1"/>
    <col min="16" max="16" width="9.109375" style="1"/>
    <col min="17" max="17" width="14.88671875" style="1" bestFit="1" customWidth="1"/>
    <col min="18" max="16384" width="9.109375" style="1"/>
  </cols>
  <sheetData>
    <row r="1" spans="1:27" ht="15" customHeight="1">
      <c r="A1" s="45"/>
      <c r="B1" s="45"/>
      <c r="C1" s="45"/>
      <c r="D1" s="45"/>
      <c r="E1" s="64" t="s">
        <v>64</v>
      </c>
      <c r="F1" s="64"/>
      <c r="G1" s="64"/>
      <c r="H1" s="64"/>
      <c r="I1" s="64"/>
    </row>
    <row r="2" spans="1:27">
      <c r="A2" s="45"/>
      <c r="B2" s="45"/>
      <c r="C2" s="45"/>
      <c r="D2" s="45"/>
      <c r="E2" s="64"/>
      <c r="F2" s="64"/>
      <c r="G2" s="64"/>
      <c r="H2" s="64"/>
      <c r="I2" s="64"/>
    </row>
    <row r="3" spans="1:27" ht="46.8" customHeight="1">
      <c r="A3" s="45"/>
      <c r="B3" s="45"/>
      <c r="C3" s="45"/>
      <c r="D3" s="45"/>
      <c r="E3" s="64"/>
      <c r="F3" s="64"/>
      <c r="G3" s="64"/>
      <c r="H3" s="64"/>
      <c r="I3" s="64"/>
    </row>
    <row r="4" spans="1:27" ht="25.5" hidden="1" customHeight="1">
      <c r="A4" s="45"/>
      <c r="B4" s="45"/>
      <c r="C4" s="45"/>
      <c r="D4" s="45"/>
      <c r="E4" s="70"/>
      <c r="F4" s="70"/>
      <c r="G4" s="70"/>
      <c r="H4" s="70"/>
      <c r="I4" s="70"/>
    </row>
    <row r="5" spans="1:27" s="5" customFormat="1" ht="18.75" customHeight="1">
      <c r="A5" s="72" t="s">
        <v>9</v>
      </c>
      <c r="B5" s="72"/>
      <c r="C5" s="72"/>
      <c r="D5" s="72"/>
      <c r="E5" s="72"/>
      <c r="F5" s="72"/>
      <c r="G5" s="72"/>
      <c r="H5" s="72"/>
      <c r="I5" s="72"/>
      <c r="J5" s="4"/>
    </row>
    <row r="6" spans="1:27" s="5" customFormat="1" ht="72" customHeight="1">
      <c r="A6" s="73" t="s">
        <v>65</v>
      </c>
      <c r="B6" s="73"/>
      <c r="C6" s="73"/>
      <c r="D6" s="73"/>
      <c r="E6" s="73"/>
      <c r="F6" s="73"/>
      <c r="G6" s="73"/>
      <c r="H6" s="73"/>
      <c r="I6" s="73"/>
      <c r="J6" s="4"/>
    </row>
    <row r="7" spans="1:27" s="5" customFormat="1" ht="18.75" customHeight="1" thickBot="1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>
      <c r="A8" s="67" t="s">
        <v>0</v>
      </c>
      <c r="B8" s="68" t="s">
        <v>16</v>
      </c>
      <c r="C8" s="68" t="s">
        <v>38</v>
      </c>
      <c r="D8" s="68"/>
      <c r="E8" s="68" t="s">
        <v>18</v>
      </c>
      <c r="F8" s="68"/>
      <c r="G8" s="68"/>
      <c r="H8" s="68"/>
      <c r="I8" s="69"/>
    </row>
    <row r="9" spans="1:27" ht="84" customHeight="1">
      <c r="A9" s="60"/>
      <c r="B9" s="61"/>
      <c r="C9" s="61"/>
      <c r="D9" s="61"/>
      <c r="E9" s="43">
        <v>2015</v>
      </c>
      <c r="F9" s="43">
        <v>2016</v>
      </c>
      <c r="G9" s="43">
        <v>2017</v>
      </c>
      <c r="H9" s="23">
        <v>2018</v>
      </c>
      <c r="I9" s="24">
        <v>2019</v>
      </c>
    </row>
    <row r="10" spans="1:27" s="2" customFormat="1" ht="18.75" customHeight="1">
      <c r="A10" s="42">
        <v>1</v>
      </c>
      <c r="B10" s="43">
        <v>2</v>
      </c>
      <c r="C10" s="43">
        <v>3</v>
      </c>
      <c r="D10" s="43"/>
      <c r="E10" s="43">
        <v>8</v>
      </c>
      <c r="F10" s="43">
        <v>9</v>
      </c>
      <c r="G10" s="43">
        <v>10</v>
      </c>
      <c r="H10" s="23">
        <v>11</v>
      </c>
      <c r="I10" s="24">
        <v>12</v>
      </c>
      <c r="J10" s="16"/>
    </row>
    <row r="11" spans="1:27" s="6" customFormat="1" ht="15.75" customHeight="1">
      <c r="A11" s="60" t="s">
        <v>15</v>
      </c>
      <c r="B11" s="61" t="s">
        <v>63</v>
      </c>
      <c r="C11" s="43" t="s">
        <v>32</v>
      </c>
      <c r="D11" s="43"/>
      <c r="E11" s="27">
        <f>SUM(E12:E14)</f>
        <v>24743164.52</v>
      </c>
      <c r="F11" s="27">
        <f>(F12+F13+F14)*2-F17-F29-F41</f>
        <v>26258043.979999997</v>
      </c>
      <c r="G11" s="27">
        <f>(G12+G13+G14)*2-G17-G29-G41</f>
        <v>23498359.660000011</v>
      </c>
      <c r="H11" s="27">
        <f>(H12+H13+H14)*2-H17-H29-H41</f>
        <v>28874690.570000004</v>
      </c>
      <c r="I11" s="28">
        <f>(I12+I13+I14)*2-I17-I29-I41</f>
        <v>31357341.110000003</v>
      </c>
      <c r="J11" s="9">
        <f t="shared" ref="J11:J37" si="0">SUM(E11:I11)</f>
        <v>134731599.84000003</v>
      </c>
      <c r="K11" s="14" t="e">
        <f>E17+E29+E41-E11+#REF!</f>
        <v>#REF!</v>
      </c>
      <c r="L11" s="14">
        <f>F17+F29+F41-F11</f>
        <v>0</v>
      </c>
      <c r="M11" s="14">
        <f>G17+G29+G41-G11</f>
        <v>0</v>
      </c>
      <c r="N11" s="14">
        <f>H17+H29+H41-H11</f>
        <v>0</v>
      </c>
      <c r="O11" s="14">
        <f>I17+I29+I41-I11</f>
        <v>0</v>
      </c>
      <c r="P11" s="14">
        <f>J17+J29+J41-J11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>
      <c r="A12" s="60"/>
      <c r="B12" s="61"/>
      <c r="C12" s="43" t="s">
        <v>57</v>
      </c>
      <c r="D12" s="43"/>
      <c r="E12" s="27">
        <f>E30</f>
        <v>0</v>
      </c>
      <c r="F12" s="27">
        <f t="shared" ref="F12:I12" si="1">F30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>
      <c r="A13" s="60"/>
      <c r="B13" s="61"/>
      <c r="C13" s="43" t="s">
        <v>58</v>
      </c>
      <c r="D13" s="43"/>
      <c r="E13" s="27">
        <f t="shared" ref="E13:I14" si="2">E19+E31+E43</f>
        <v>1358608</v>
      </c>
      <c r="F13" s="27">
        <f t="shared" si="2"/>
        <v>1100685</v>
      </c>
      <c r="G13" s="27">
        <f t="shared" si="2"/>
        <v>1497237</v>
      </c>
      <c r="H13" s="27">
        <f t="shared" si="2"/>
        <v>1793200</v>
      </c>
      <c r="I13" s="28">
        <f t="shared" si="2"/>
        <v>2985337</v>
      </c>
      <c r="J13" s="9">
        <f t="shared" si="0"/>
        <v>8735067</v>
      </c>
    </row>
    <row r="14" spans="1:27" s="6" customFormat="1" ht="31.2">
      <c r="A14" s="60"/>
      <c r="B14" s="61"/>
      <c r="C14" s="43" t="s">
        <v>59</v>
      </c>
      <c r="D14" s="43"/>
      <c r="E14" s="27">
        <f t="shared" si="2"/>
        <v>23384556.52</v>
      </c>
      <c r="F14" s="27">
        <f t="shared" si="2"/>
        <v>25157358.98</v>
      </c>
      <c r="G14" s="27">
        <f t="shared" si="2"/>
        <v>22001122.660000004</v>
      </c>
      <c r="H14" s="27">
        <f t="shared" si="2"/>
        <v>27081490.570000004</v>
      </c>
      <c r="I14" s="28">
        <f t="shared" si="2"/>
        <v>28372004.110000003</v>
      </c>
      <c r="J14" s="9">
        <f t="shared" si="0"/>
        <v>125996532.84</v>
      </c>
    </row>
    <row r="15" spans="1:27" s="6" customFormat="1">
      <c r="A15" s="60"/>
      <c r="B15" s="61"/>
      <c r="C15" s="43" t="s">
        <v>60</v>
      </c>
      <c r="D15" s="43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>
      <c r="A16" s="60"/>
      <c r="B16" s="61"/>
      <c r="C16" s="43" t="s">
        <v>61</v>
      </c>
      <c r="D16" s="43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>
      <c r="A17" s="60" t="s">
        <v>43</v>
      </c>
      <c r="B17" s="61" t="s">
        <v>44</v>
      </c>
      <c r="C17" s="43" t="s">
        <v>32</v>
      </c>
      <c r="D17" s="43"/>
      <c r="E17" s="27">
        <f>SUM(E19:E20)</f>
        <v>7785704.9000000004</v>
      </c>
      <c r="F17" s="27">
        <f t="shared" ref="F17:I17" si="3">SUM(F19:F20)</f>
        <v>8226730.2800000003</v>
      </c>
      <c r="G17" s="27">
        <f t="shared" si="3"/>
        <v>6789617.5800000001</v>
      </c>
      <c r="H17" s="27">
        <f t="shared" si="3"/>
        <v>9930819.8100000005</v>
      </c>
      <c r="I17" s="28">
        <f t="shared" si="3"/>
        <v>12164798.210000001</v>
      </c>
      <c r="J17" s="15">
        <f t="shared" si="0"/>
        <v>44897670.780000001</v>
      </c>
    </row>
    <row r="18" spans="1:12" s="11" customFormat="1">
      <c r="A18" s="60"/>
      <c r="B18" s="61"/>
      <c r="C18" s="43" t="s">
        <v>57</v>
      </c>
      <c r="D18" s="43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>
      <c r="A19" s="60"/>
      <c r="B19" s="61"/>
      <c r="C19" s="43" t="s">
        <v>58</v>
      </c>
      <c r="D19" s="43"/>
      <c r="E19" s="27">
        <f>E25</f>
        <v>0</v>
      </c>
      <c r="F19" s="27">
        <f t="shared" ref="F19:G19" si="4">F25</f>
        <v>0</v>
      </c>
      <c r="G19" s="27">
        <f t="shared" si="4"/>
        <v>0</v>
      </c>
      <c r="H19" s="27">
        <v>50000</v>
      </c>
      <c r="I19" s="28">
        <v>1111244</v>
      </c>
      <c r="J19" s="15">
        <f t="shared" si="0"/>
        <v>1161244</v>
      </c>
    </row>
    <row r="20" spans="1:12" s="11" customFormat="1" ht="31.2">
      <c r="A20" s="60"/>
      <c r="B20" s="61"/>
      <c r="C20" s="43" t="s">
        <v>59</v>
      </c>
      <c r="D20" s="43"/>
      <c r="E20" s="27">
        <v>7785704.9000000004</v>
      </c>
      <c r="F20" s="27">
        <v>8226730.2800000003</v>
      </c>
      <c r="G20" s="27">
        <v>6789617.5800000001</v>
      </c>
      <c r="H20" s="27">
        <f>9930819.81-50000</f>
        <v>9880819.8100000005</v>
      </c>
      <c r="I20" s="27">
        <f>12164798.21-1111244</f>
        <v>11053554.210000001</v>
      </c>
      <c r="J20" s="15">
        <f t="shared" si="0"/>
        <v>43736426.780000001</v>
      </c>
    </row>
    <row r="21" spans="1:12" s="11" customFormat="1">
      <c r="A21" s="60"/>
      <c r="B21" s="61"/>
      <c r="C21" s="43" t="s">
        <v>60</v>
      </c>
      <c r="D21" s="43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>
      <c r="A22" s="60"/>
      <c r="B22" s="61"/>
      <c r="C22" s="43" t="s">
        <v>61</v>
      </c>
      <c r="D22" s="43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11" customFormat="1" ht="15.75" hidden="1" customHeight="1">
      <c r="A23" s="62" t="s">
        <v>12</v>
      </c>
      <c r="B23" s="63" t="s">
        <v>45</v>
      </c>
      <c r="C23" s="43" t="s">
        <v>32</v>
      </c>
      <c r="D23" s="61" t="s">
        <v>6</v>
      </c>
      <c r="E23" s="27">
        <f>SUM(E25:E26)</f>
        <v>0</v>
      </c>
      <c r="F23" s="27">
        <f t="shared" ref="F23:I23" si="5">SUM(F25:F26)</f>
        <v>0</v>
      </c>
      <c r="G23" s="27">
        <f t="shared" si="5"/>
        <v>0</v>
      </c>
      <c r="H23" s="27">
        <f t="shared" si="5"/>
        <v>0</v>
      </c>
      <c r="I23" s="28">
        <f t="shared" si="5"/>
        <v>0</v>
      </c>
      <c r="J23" s="19">
        <f t="shared" si="0"/>
        <v>0</v>
      </c>
    </row>
    <row r="24" spans="1:12" s="11" customFormat="1" hidden="1">
      <c r="A24" s="62"/>
      <c r="B24" s="63"/>
      <c r="C24" s="44" t="s">
        <v>29</v>
      </c>
      <c r="D24" s="61"/>
      <c r="E24" s="32">
        <v>0</v>
      </c>
      <c r="F24" s="32">
        <v>0</v>
      </c>
      <c r="G24" s="32">
        <v>0</v>
      </c>
      <c r="H24" s="32">
        <v>0</v>
      </c>
      <c r="I24" s="33">
        <v>0</v>
      </c>
      <c r="J24" s="19"/>
    </row>
    <row r="25" spans="1:12" s="12" customFormat="1" hidden="1">
      <c r="A25" s="62"/>
      <c r="B25" s="63"/>
      <c r="C25" s="44" t="s">
        <v>30</v>
      </c>
      <c r="D25" s="61"/>
      <c r="E25" s="32">
        <v>0</v>
      </c>
      <c r="F25" s="32">
        <v>0</v>
      </c>
      <c r="G25" s="32">
        <v>0</v>
      </c>
      <c r="H25" s="32">
        <v>0</v>
      </c>
      <c r="I25" s="33">
        <v>0</v>
      </c>
      <c r="J25" s="15">
        <f t="shared" si="0"/>
        <v>0</v>
      </c>
    </row>
    <row r="26" spans="1:12" s="12" customFormat="1" ht="31.2" hidden="1">
      <c r="A26" s="62"/>
      <c r="B26" s="63"/>
      <c r="C26" s="44" t="s">
        <v>31</v>
      </c>
      <c r="D26" s="61"/>
      <c r="E26" s="32">
        <v>0</v>
      </c>
      <c r="F26" s="32">
        <v>0</v>
      </c>
      <c r="G26" s="32">
        <v>0</v>
      </c>
      <c r="H26" s="32">
        <v>0</v>
      </c>
      <c r="I26" s="33">
        <v>0</v>
      </c>
      <c r="J26" s="15">
        <f t="shared" si="0"/>
        <v>0</v>
      </c>
    </row>
    <row r="27" spans="1:12" s="12" customFormat="1" hidden="1">
      <c r="A27" s="62"/>
      <c r="B27" s="63"/>
      <c r="C27" s="44" t="s">
        <v>39</v>
      </c>
      <c r="D27" s="43"/>
      <c r="E27" s="32">
        <v>0</v>
      </c>
      <c r="F27" s="32">
        <v>0</v>
      </c>
      <c r="G27" s="32">
        <v>0</v>
      </c>
      <c r="H27" s="32">
        <v>0</v>
      </c>
      <c r="I27" s="33">
        <v>0</v>
      </c>
      <c r="J27" s="15"/>
    </row>
    <row r="28" spans="1:12" s="12" customFormat="1" hidden="1">
      <c r="A28" s="62"/>
      <c r="B28" s="63"/>
      <c r="C28" s="44" t="s">
        <v>40</v>
      </c>
      <c r="D28" s="43"/>
      <c r="E28" s="32">
        <v>0</v>
      </c>
      <c r="F28" s="32">
        <v>0</v>
      </c>
      <c r="G28" s="32">
        <v>0</v>
      </c>
      <c r="H28" s="32">
        <v>0</v>
      </c>
      <c r="I28" s="33">
        <v>0</v>
      </c>
      <c r="J28" s="15"/>
    </row>
    <row r="29" spans="1:12" s="8" customFormat="1" ht="15.75" customHeight="1">
      <c r="A29" s="60" t="s">
        <v>4</v>
      </c>
      <c r="B29" s="61" t="s">
        <v>46</v>
      </c>
      <c r="C29" s="43" t="s">
        <v>32</v>
      </c>
      <c r="D29" s="43" t="s">
        <v>6</v>
      </c>
      <c r="E29" s="27">
        <f>SUM(E30:E32)</f>
        <v>14350638.43</v>
      </c>
      <c r="F29" s="27">
        <f t="shared" ref="F29:I29" si="6">SUM(F30:F32)</f>
        <v>15666572.24</v>
      </c>
      <c r="G29" s="27">
        <f t="shared" si="6"/>
        <v>13893864.16</v>
      </c>
      <c r="H29" s="27">
        <f t="shared" si="6"/>
        <v>15858866.390000001</v>
      </c>
      <c r="I29" s="28">
        <f t="shared" si="6"/>
        <v>16115930.960000001</v>
      </c>
      <c r="J29" s="9">
        <f t="shared" si="0"/>
        <v>75885872.180000007</v>
      </c>
      <c r="K29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9" s="17" t="e">
        <f>K29-E35-#REF!-#REF!-#REF!-#REF!-#REF!-#REF!-#REF!-#REF!</f>
        <v>#REF!</v>
      </c>
    </row>
    <row r="30" spans="1:12" s="8" customFormat="1">
      <c r="A30" s="60"/>
      <c r="B30" s="61"/>
      <c r="C30" s="43" t="s">
        <v>57</v>
      </c>
      <c r="D30" s="43" t="s">
        <v>6</v>
      </c>
      <c r="E30" s="27">
        <v>0</v>
      </c>
      <c r="F30" s="27">
        <v>0</v>
      </c>
      <c r="G30" s="27">
        <v>0</v>
      </c>
      <c r="H30" s="27">
        <v>0</v>
      </c>
      <c r="I30" s="28">
        <v>0</v>
      </c>
      <c r="J30" s="9">
        <f t="shared" si="0"/>
        <v>0</v>
      </c>
      <c r="K30" s="17" t="e">
        <f>#REF!+#REF!+#REF!+#REF!</f>
        <v>#REF!</v>
      </c>
    </row>
    <row r="31" spans="1:12" s="8" customFormat="1">
      <c r="A31" s="60"/>
      <c r="B31" s="61"/>
      <c r="C31" s="43" t="s">
        <v>58</v>
      </c>
      <c r="D31" s="43" t="s">
        <v>6</v>
      </c>
      <c r="E31" s="27">
        <v>0</v>
      </c>
      <c r="F31" s="27">
        <v>0</v>
      </c>
      <c r="G31" s="27">
        <v>0</v>
      </c>
      <c r="H31" s="27">
        <v>150000</v>
      </c>
      <c r="I31" s="28">
        <v>100000</v>
      </c>
      <c r="J31" s="9">
        <f t="shared" si="0"/>
        <v>250000</v>
      </c>
      <c r="K31" s="17" t="e">
        <f>#REF!+#REF!+#REF!+#REF!+#REF!+#REF!+#REF!+#REF!+#REF!+#REF!+#REF!+#REF!+#REF!+#REF!+#REF!</f>
        <v>#REF!</v>
      </c>
    </row>
    <row r="32" spans="1:12" s="8" customFormat="1" ht="31.2">
      <c r="A32" s="60"/>
      <c r="B32" s="61"/>
      <c r="C32" s="43" t="s">
        <v>59</v>
      </c>
      <c r="D32" s="43" t="s">
        <v>6</v>
      </c>
      <c r="E32" s="27">
        <v>14350638.43</v>
      </c>
      <c r="F32" s="27">
        <v>15666572.24</v>
      </c>
      <c r="G32" s="27">
        <v>13893864.16</v>
      </c>
      <c r="H32" s="27">
        <f>15858866.39-150000</f>
        <v>15708866.390000001</v>
      </c>
      <c r="I32" s="27">
        <f>16115930.96-100000</f>
        <v>16015930.960000001</v>
      </c>
      <c r="J32" s="9">
        <f t="shared" si="0"/>
        <v>75635872.180000007</v>
      </c>
      <c r="K32" s="17" t="e">
        <f>K29-K30-K31</f>
        <v>#REF!</v>
      </c>
    </row>
    <row r="33" spans="1:11" s="8" customFormat="1">
      <c r="A33" s="60"/>
      <c r="B33" s="61"/>
      <c r="C33" s="43" t="s">
        <v>60</v>
      </c>
      <c r="D33" s="43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9"/>
      <c r="K33" s="17"/>
    </row>
    <row r="34" spans="1:11" s="8" customFormat="1">
      <c r="A34" s="60"/>
      <c r="B34" s="61"/>
      <c r="C34" s="43" t="s">
        <v>61</v>
      </c>
      <c r="D34" s="43"/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9"/>
      <c r="K34" s="17"/>
    </row>
    <row r="35" spans="1:11" s="6" customFormat="1" ht="15.75" hidden="1" customHeight="1">
      <c r="A35" s="62" t="s">
        <v>14</v>
      </c>
      <c r="B35" s="63" t="s">
        <v>53</v>
      </c>
      <c r="C35" s="43" t="s">
        <v>32</v>
      </c>
      <c r="D35" s="61" t="s">
        <v>6</v>
      </c>
      <c r="E35" s="27">
        <f>E38</f>
        <v>0</v>
      </c>
      <c r="F35" s="27">
        <f t="shared" ref="F35:I35" si="7">F38</f>
        <v>0</v>
      </c>
      <c r="G35" s="27">
        <f t="shared" si="7"/>
        <v>0</v>
      </c>
      <c r="H35" s="27">
        <f t="shared" si="7"/>
        <v>0</v>
      </c>
      <c r="I35" s="27">
        <f t="shared" si="7"/>
        <v>0</v>
      </c>
      <c r="J35" s="18">
        <f t="shared" si="0"/>
        <v>0</v>
      </c>
    </row>
    <row r="36" spans="1:11" s="6" customFormat="1" hidden="1">
      <c r="A36" s="62"/>
      <c r="B36" s="63"/>
      <c r="C36" s="44" t="s">
        <v>29</v>
      </c>
      <c r="D36" s="61"/>
      <c r="E36" s="32">
        <v>0</v>
      </c>
      <c r="F36" s="32">
        <v>0</v>
      </c>
      <c r="G36" s="32">
        <v>0</v>
      </c>
      <c r="H36" s="32">
        <v>0</v>
      </c>
      <c r="I36" s="33">
        <v>0</v>
      </c>
      <c r="J36" s="18"/>
    </row>
    <row r="37" spans="1:11" s="7" customFormat="1" hidden="1">
      <c r="A37" s="62"/>
      <c r="B37" s="63"/>
      <c r="C37" s="44" t="s">
        <v>30</v>
      </c>
      <c r="D37" s="61"/>
      <c r="E37" s="32">
        <v>0</v>
      </c>
      <c r="F37" s="32">
        <v>0</v>
      </c>
      <c r="G37" s="32">
        <v>0</v>
      </c>
      <c r="H37" s="32">
        <v>0</v>
      </c>
      <c r="I37" s="33">
        <v>0</v>
      </c>
      <c r="J37" s="9">
        <f t="shared" si="0"/>
        <v>0</v>
      </c>
    </row>
    <row r="38" spans="1:11" s="7" customFormat="1" ht="31.2" hidden="1">
      <c r="A38" s="62"/>
      <c r="B38" s="63"/>
      <c r="C38" s="44" t="s">
        <v>31</v>
      </c>
      <c r="D38" s="43"/>
      <c r="E38" s="32">
        <v>0</v>
      </c>
      <c r="F38" s="32">
        <v>0</v>
      </c>
      <c r="G38" s="32">
        <v>0</v>
      </c>
      <c r="H38" s="32">
        <v>0</v>
      </c>
      <c r="I38" s="33">
        <v>0</v>
      </c>
      <c r="J38" s="9"/>
    </row>
    <row r="39" spans="1:11" s="7" customFormat="1" hidden="1">
      <c r="A39" s="62"/>
      <c r="B39" s="63"/>
      <c r="C39" s="44" t="s">
        <v>39</v>
      </c>
      <c r="D39" s="43"/>
      <c r="E39" s="32">
        <v>0</v>
      </c>
      <c r="F39" s="32">
        <v>0</v>
      </c>
      <c r="G39" s="32">
        <v>0</v>
      </c>
      <c r="H39" s="32">
        <v>0</v>
      </c>
      <c r="I39" s="33">
        <v>0</v>
      </c>
      <c r="J39" s="9"/>
    </row>
    <row r="40" spans="1:11" s="7" customFormat="1" ht="52.8" hidden="1" customHeight="1">
      <c r="A40" s="62"/>
      <c r="B40" s="63"/>
      <c r="C40" s="44" t="s">
        <v>40</v>
      </c>
      <c r="D40" s="43"/>
      <c r="E40" s="32">
        <v>0</v>
      </c>
      <c r="F40" s="32">
        <v>0</v>
      </c>
      <c r="G40" s="32">
        <v>0</v>
      </c>
      <c r="H40" s="32">
        <v>0</v>
      </c>
      <c r="I40" s="33">
        <v>0</v>
      </c>
      <c r="J40" s="9"/>
    </row>
    <row r="41" spans="1:11" s="6" customFormat="1" ht="15.75" customHeight="1">
      <c r="A41" s="71" t="s">
        <v>5</v>
      </c>
      <c r="B41" s="61" t="s">
        <v>54</v>
      </c>
      <c r="C41" s="43" t="s">
        <v>32</v>
      </c>
      <c r="D41" s="43" t="s">
        <v>6</v>
      </c>
      <c r="E41" s="27">
        <f>E43+E44</f>
        <v>2606821.19</v>
      </c>
      <c r="F41" s="27">
        <f t="shared" ref="F41:I41" si="8">F43+F44</f>
        <v>2364741.46</v>
      </c>
      <c r="G41" s="27">
        <f t="shared" si="8"/>
        <v>2814877.92</v>
      </c>
      <c r="H41" s="27">
        <f t="shared" si="8"/>
        <v>3085004.37</v>
      </c>
      <c r="I41" s="28">
        <f t="shared" si="8"/>
        <v>3076611.94</v>
      </c>
      <c r="J41" s="18">
        <f t="shared" ref="J41:J43" si="9">SUM(E41:I41)</f>
        <v>13948056.880000001</v>
      </c>
    </row>
    <row r="42" spans="1:11" s="6" customFormat="1">
      <c r="A42" s="71"/>
      <c r="B42" s="61"/>
      <c r="C42" s="43" t="s">
        <v>57</v>
      </c>
      <c r="D42" s="43"/>
      <c r="E42" s="27">
        <f>E48</f>
        <v>0</v>
      </c>
      <c r="F42" s="27">
        <f t="shared" ref="F42:I42" si="10">F48</f>
        <v>0</v>
      </c>
      <c r="G42" s="27">
        <f t="shared" si="10"/>
        <v>0</v>
      </c>
      <c r="H42" s="27">
        <f t="shared" si="10"/>
        <v>0</v>
      </c>
      <c r="I42" s="27">
        <f t="shared" si="10"/>
        <v>0</v>
      </c>
      <c r="J42" s="18"/>
    </row>
    <row r="43" spans="1:11" s="6" customFormat="1">
      <c r="A43" s="71"/>
      <c r="B43" s="61"/>
      <c r="C43" s="43" t="s">
        <v>58</v>
      </c>
      <c r="D43" s="43" t="s">
        <v>6</v>
      </c>
      <c r="E43" s="27">
        <v>1358608</v>
      </c>
      <c r="F43" s="27">
        <v>1100685</v>
      </c>
      <c r="G43" s="27">
        <v>1497237</v>
      </c>
      <c r="H43" s="27">
        <v>1593200</v>
      </c>
      <c r="I43" s="27">
        <v>1774093</v>
      </c>
      <c r="J43" s="18">
        <f t="shared" si="9"/>
        <v>7323823</v>
      </c>
    </row>
    <row r="44" spans="1:11" s="6" customFormat="1" ht="31.2">
      <c r="A44" s="71"/>
      <c r="B44" s="61"/>
      <c r="C44" s="43" t="s">
        <v>59</v>
      </c>
      <c r="D44" s="43" t="s">
        <v>6</v>
      </c>
      <c r="E44" s="27">
        <v>1248213.19</v>
      </c>
      <c r="F44" s="27">
        <v>1264056.46</v>
      </c>
      <c r="G44" s="27">
        <v>1317640.92</v>
      </c>
      <c r="H44" s="27">
        <v>1491804.37</v>
      </c>
      <c r="I44" s="27">
        <v>1302518.94</v>
      </c>
      <c r="J44" s="18">
        <f>SUM(E44:I44)</f>
        <v>6624233.879999999</v>
      </c>
    </row>
    <row r="45" spans="1:11" s="6" customFormat="1">
      <c r="A45" s="71"/>
      <c r="B45" s="61"/>
      <c r="C45" s="43" t="s">
        <v>60</v>
      </c>
      <c r="D45" s="43"/>
      <c r="E45" s="27">
        <f>E51</f>
        <v>0</v>
      </c>
      <c r="F45" s="27">
        <f t="shared" ref="F45:I46" si="11">F51</f>
        <v>0</v>
      </c>
      <c r="G45" s="27">
        <f t="shared" si="11"/>
        <v>0</v>
      </c>
      <c r="H45" s="27">
        <f t="shared" si="11"/>
        <v>0</v>
      </c>
      <c r="I45" s="27">
        <f t="shared" si="11"/>
        <v>0</v>
      </c>
      <c r="J45" s="18"/>
    </row>
    <row r="46" spans="1:11" s="6" customFormat="1">
      <c r="A46" s="71"/>
      <c r="B46" s="61"/>
      <c r="C46" s="43" t="s">
        <v>61</v>
      </c>
      <c r="D46" s="43"/>
      <c r="E46" s="27">
        <f>E52</f>
        <v>0</v>
      </c>
      <c r="F46" s="27">
        <f t="shared" si="11"/>
        <v>0</v>
      </c>
      <c r="G46" s="27">
        <f t="shared" si="11"/>
        <v>0</v>
      </c>
      <c r="H46" s="27">
        <f t="shared" si="11"/>
        <v>0</v>
      </c>
      <c r="I46" s="27">
        <f t="shared" si="11"/>
        <v>0</v>
      </c>
      <c r="J46" s="18"/>
    </row>
    <row r="47" spans="1:11" s="6" customFormat="1" ht="15.75" hidden="1" customHeight="1">
      <c r="A47" s="62" t="s">
        <v>14</v>
      </c>
      <c r="B47" s="63" t="s">
        <v>55</v>
      </c>
      <c r="C47" s="43" t="s">
        <v>32</v>
      </c>
      <c r="D47" s="43" t="s">
        <v>6</v>
      </c>
      <c r="E47" s="27">
        <f>E49+E50</f>
        <v>0</v>
      </c>
      <c r="F47" s="27">
        <f t="shared" ref="F47:I47" si="12">F49+F50</f>
        <v>0</v>
      </c>
      <c r="G47" s="27">
        <f t="shared" si="12"/>
        <v>0</v>
      </c>
      <c r="H47" s="27">
        <f t="shared" si="12"/>
        <v>0</v>
      </c>
      <c r="I47" s="28">
        <f t="shared" si="12"/>
        <v>0</v>
      </c>
      <c r="J47" s="18">
        <f>SUM(E47:I47)</f>
        <v>0</v>
      </c>
    </row>
    <row r="48" spans="1:11" s="6" customFormat="1" hidden="1">
      <c r="A48" s="62"/>
      <c r="B48" s="63"/>
      <c r="C48" s="44" t="s">
        <v>29</v>
      </c>
      <c r="D48" s="43"/>
      <c r="E48" s="32">
        <v>0</v>
      </c>
      <c r="F48" s="32">
        <v>0</v>
      </c>
      <c r="G48" s="32">
        <v>0</v>
      </c>
      <c r="H48" s="32">
        <v>0</v>
      </c>
      <c r="I48" s="33">
        <v>0</v>
      </c>
      <c r="J48" s="18"/>
    </row>
    <row r="49" spans="1:12" s="8" customFormat="1" hidden="1">
      <c r="A49" s="62"/>
      <c r="B49" s="63"/>
      <c r="C49" s="44" t="s">
        <v>30</v>
      </c>
      <c r="D49" s="44"/>
      <c r="E49" s="32">
        <v>0</v>
      </c>
      <c r="F49" s="32">
        <v>0</v>
      </c>
      <c r="G49" s="32">
        <v>0</v>
      </c>
      <c r="H49" s="32">
        <v>0</v>
      </c>
      <c r="I49" s="33">
        <v>0</v>
      </c>
      <c r="J49" s="9"/>
    </row>
    <row r="50" spans="1:12" s="8" customFormat="1" ht="31.2" hidden="1">
      <c r="A50" s="62"/>
      <c r="B50" s="63"/>
      <c r="C50" s="44" t="s">
        <v>31</v>
      </c>
      <c r="D50" s="43"/>
      <c r="E50" s="32">
        <v>0</v>
      </c>
      <c r="F50" s="32">
        <v>0</v>
      </c>
      <c r="G50" s="32">
        <v>0</v>
      </c>
      <c r="H50" s="32">
        <v>0</v>
      </c>
      <c r="I50" s="33">
        <v>0</v>
      </c>
      <c r="J50" s="9"/>
    </row>
    <row r="51" spans="1:12" s="8" customFormat="1" hidden="1">
      <c r="A51" s="62"/>
      <c r="B51" s="63"/>
      <c r="C51" s="44" t="s">
        <v>39</v>
      </c>
      <c r="D51" s="43"/>
      <c r="E51" s="32">
        <v>0</v>
      </c>
      <c r="F51" s="32">
        <v>0</v>
      </c>
      <c r="G51" s="32">
        <v>0</v>
      </c>
      <c r="H51" s="32">
        <v>0</v>
      </c>
      <c r="I51" s="33">
        <v>0</v>
      </c>
      <c r="J51" s="9"/>
    </row>
    <row r="52" spans="1:12" s="8" customFormat="1" hidden="1">
      <c r="A52" s="62"/>
      <c r="B52" s="63"/>
      <c r="C52" s="44" t="s">
        <v>40</v>
      </c>
      <c r="D52" s="43"/>
      <c r="E52" s="32">
        <v>0</v>
      </c>
      <c r="F52" s="32">
        <v>0</v>
      </c>
      <c r="G52" s="32">
        <v>0</v>
      </c>
      <c r="H52" s="32">
        <v>0</v>
      </c>
      <c r="I52" s="33">
        <v>0</v>
      </c>
      <c r="J52" s="9"/>
    </row>
    <row r="53" spans="1:12" hidden="1">
      <c r="A53" s="62" t="s">
        <v>13</v>
      </c>
      <c r="B53" s="63" t="s">
        <v>56</v>
      </c>
      <c r="C53" s="43" t="s">
        <v>32</v>
      </c>
      <c r="D53" s="43" t="s">
        <v>6</v>
      </c>
      <c r="E53" s="27">
        <f>E55+E56</f>
        <v>0</v>
      </c>
      <c r="F53" s="27">
        <f t="shared" ref="F53:I53" si="13">F55+F56</f>
        <v>0</v>
      </c>
      <c r="G53" s="27">
        <f t="shared" si="13"/>
        <v>0</v>
      </c>
      <c r="H53" s="27">
        <f t="shared" si="13"/>
        <v>0</v>
      </c>
      <c r="I53" s="28">
        <f t="shared" si="13"/>
        <v>0</v>
      </c>
    </row>
    <row r="54" spans="1:12" hidden="1">
      <c r="A54" s="62"/>
      <c r="B54" s="63"/>
      <c r="C54" s="44" t="s">
        <v>29</v>
      </c>
      <c r="D54" s="43"/>
      <c r="E54" s="32">
        <v>0</v>
      </c>
      <c r="F54" s="32">
        <v>0</v>
      </c>
      <c r="G54" s="32">
        <v>0</v>
      </c>
      <c r="H54" s="32">
        <v>0</v>
      </c>
      <c r="I54" s="33">
        <v>0</v>
      </c>
    </row>
    <row r="55" spans="1:12" hidden="1">
      <c r="A55" s="62"/>
      <c r="B55" s="63"/>
      <c r="C55" s="44" t="s">
        <v>30</v>
      </c>
      <c r="D55" s="44"/>
      <c r="E55" s="32">
        <v>0</v>
      </c>
      <c r="F55" s="32">
        <v>0</v>
      </c>
      <c r="G55" s="32">
        <v>0</v>
      </c>
      <c r="H55" s="32">
        <v>0</v>
      </c>
      <c r="I55" s="33">
        <v>0</v>
      </c>
    </row>
    <row r="56" spans="1:12" ht="31.2" hidden="1">
      <c r="A56" s="62"/>
      <c r="B56" s="63"/>
      <c r="C56" s="44" t="s">
        <v>31</v>
      </c>
      <c r="D56" s="43"/>
      <c r="E56" s="32">
        <v>0</v>
      </c>
      <c r="F56" s="32">
        <v>0</v>
      </c>
      <c r="G56" s="32">
        <v>0</v>
      </c>
      <c r="H56" s="32">
        <v>0</v>
      </c>
      <c r="I56" s="33">
        <v>0</v>
      </c>
    </row>
    <row r="57" spans="1:12" s="10" customFormat="1" hidden="1">
      <c r="A57" s="62"/>
      <c r="B57" s="63"/>
      <c r="C57" s="44" t="s">
        <v>39</v>
      </c>
      <c r="D57" s="43"/>
      <c r="E57" s="32">
        <v>0</v>
      </c>
      <c r="F57" s="32">
        <v>0</v>
      </c>
      <c r="G57" s="32">
        <v>0</v>
      </c>
      <c r="H57" s="32">
        <v>0</v>
      </c>
      <c r="I57" s="33">
        <v>0</v>
      </c>
      <c r="J57" s="3"/>
      <c r="K57" s="1"/>
      <c r="L57" s="1"/>
    </row>
    <row r="58" spans="1:12" s="10" customFormat="1" hidden="1">
      <c r="A58" s="62"/>
      <c r="B58" s="63"/>
      <c r="C58" s="44" t="s">
        <v>40</v>
      </c>
      <c r="D58" s="43"/>
      <c r="E58" s="32">
        <v>0</v>
      </c>
      <c r="F58" s="32">
        <v>0</v>
      </c>
      <c r="G58" s="32">
        <v>0</v>
      </c>
      <c r="H58" s="32">
        <v>0</v>
      </c>
      <c r="I58" s="33">
        <v>0</v>
      </c>
      <c r="J58" s="3"/>
      <c r="K58" s="1"/>
      <c r="L58" s="1"/>
    </row>
    <row r="59" spans="1:12" s="10" customFormat="1" hidden="1">
      <c r="A59" s="62" t="s">
        <v>51</v>
      </c>
      <c r="B59" s="63" t="s">
        <v>52</v>
      </c>
      <c r="C59" s="43" t="s">
        <v>32</v>
      </c>
      <c r="D59" s="43" t="s">
        <v>6</v>
      </c>
      <c r="E59" s="27">
        <f>E61+E62</f>
        <v>0</v>
      </c>
      <c r="F59" s="27">
        <f t="shared" ref="F59:I59" si="14">F61+F62</f>
        <v>0</v>
      </c>
      <c r="G59" s="27">
        <f t="shared" si="14"/>
        <v>0</v>
      </c>
      <c r="H59" s="27">
        <f t="shared" si="14"/>
        <v>0</v>
      </c>
      <c r="I59" s="28">
        <f t="shared" si="14"/>
        <v>0</v>
      </c>
      <c r="J59" s="3"/>
      <c r="K59" s="1"/>
      <c r="L59" s="1"/>
    </row>
    <row r="60" spans="1:12" s="10" customFormat="1" hidden="1">
      <c r="A60" s="62"/>
      <c r="B60" s="63"/>
      <c r="C60" s="44" t="s">
        <v>29</v>
      </c>
      <c r="D60" s="43"/>
      <c r="E60" s="32">
        <v>0</v>
      </c>
      <c r="F60" s="32">
        <v>0</v>
      </c>
      <c r="G60" s="32">
        <v>0</v>
      </c>
      <c r="H60" s="32">
        <v>0</v>
      </c>
      <c r="I60" s="33">
        <v>0</v>
      </c>
      <c r="J60" s="3"/>
      <c r="K60" s="1"/>
      <c r="L60" s="1"/>
    </row>
    <row r="61" spans="1:12" s="10" customFormat="1" hidden="1">
      <c r="A61" s="62"/>
      <c r="B61" s="63"/>
      <c r="C61" s="44" t="s">
        <v>30</v>
      </c>
      <c r="D61" s="44"/>
      <c r="E61" s="32">
        <v>0</v>
      </c>
      <c r="F61" s="32">
        <v>0</v>
      </c>
      <c r="G61" s="32">
        <v>0</v>
      </c>
      <c r="H61" s="32">
        <v>0</v>
      </c>
      <c r="I61" s="33">
        <v>0</v>
      </c>
      <c r="J61" s="3"/>
      <c r="K61" s="1"/>
      <c r="L61" s="1"/>
    </row>
    <row r="62" spans="1:12" s="10" customFormat="1" ht="31.2" hidden="1">
      <c r="A62" s="62"/>
      <c r="B62" s="63"/>
      <c r="C62" s="44" t="s">
        <v>31</v>
      </c>
      <c r="D62" s="43"/>
      <c r="E62" s="32">
        <v>0</v>
      </c>
      <c r="F62" s="32">
        <v>0</v>
      </c>
      <c r="G62" s="32">
        <v>0</v>
      </c>
      <c r="H62" s="32">
        <v>0</v>
      </c>
      <c r="I62" s="33">
        <v>0</v>
      </c>
      <c r="J62" s="3"/>
      <c r="K62" s="1"/>
      <c r="L62" s="1"/>
    </row>
    <row r="63" spans="1:12" s="10" customFormat="1" hidden="1">
      <c r="A63" s="62"/>
      <c r="B63" s="63"/>
      <c r="C63" s="44" t="s">
        <v>39</v>
      </c>
      <c r="D63" s="43"/>
      <c r="E63" s="32">
        <v>0</v>
      </c>
      <c r="F63" s="32">
        <v>0</v>
      </c>
      <c r="G63" s="32">
        <v>0</v>
      </c>
      <c r="H63" s="32">
        <v>0</v>
      </c>
      <c r="I63" s="33">
        <v>0</v>
      </c>
      <c r="J63" s="3"/>
      <c r="K63" s="1"/>
      <c r="L63" s="1"/>
    </row>
    <row r="64" spans="1:12" s="10" customFormat="1" hidden="1">
      <c r="A64" s="62"/>
      <c r="B64" s="63"/>
      <c r="C64" s="44" t="s">
        <v>40</v>
      </c>
      <c r="D64" s="43"/>
      <c r="E64" s="32">
        <v>0</v>
      </c>
      <c r="F64" s="32">
        <v>0</v>
      </c>
      <c r="G64" s="32">
        <v>0</v>
      </c>
      <c r="H64" s="32">
        <v>0</v>
      </c>
      <c r="I64" s="33">
        <v>0</v>
      </c>
      <c r="J64" s="3"/>
      <c r="K64" s="1"/>
      <c r="L64" s="1"/>
    </row>
    <row r="65" spans="1:12" s="10" customFormat="1">
      <c r="A65" s="34"/>
      <c r="B65" s="34"/>
      <c r="C65" s="34"/>
      <c r="D65" s="34"/>
      <c r="E65" s="34"/>
      <c r="F65" s="34"/>
      <c r="G65" s="34"/>
      <c r="H65" s="35"/>
      <c r="I65" s="35"/>
      <c r="J65" s="3"/>
      <c r="K65" s="1"/>
      <c r="L65" s="1"/>
    </row>
    <row r="66" spans="1:12" s="10" customFormat="1">
      <c r="A66" s="34"/>
      <c r="B66" s="34"/>
      <c r="C66" s="34"/>
      <c r="D66" s="34"/>
      <c r="E66" s="36"/>
      <c r="F66" s="36"/>
      <c r="G66" s="36"/>
      <c r="H66" s="36"/>
      <c r="I66" s="36"/>
      <c r="J66" s="3"/>
      <c r="K66" s="1"/>
      <c r="L66" s="1"/>
    </row>
    <row r="67" spans="1:12" s="10" customFormat="1">
      <c r="A67" s="34"/>
      <c r="B67" s="34"/>
      <c r="C67" s="34"/>
      <c r="D67" s="34"/>
      <c r="E67" s="36"/>
      <c r="F67" s="36"/>
      <c r="G67" s="36"/>
      <c r="H67" s="36"/>
      <c r="I67" s="36"/>
      <c r="J67" s="3"/>
      <c r="K67" s="1"/>
      <c r="L67" s="1"/>
    </row>
    <row r="68" spans="1:12" s="10" customFormat="1">
      <c r="A68" s="34"/>
      <c r="B68" s="34"/>
      <c r="C68" s="34"/>
      <c r="D68" s="34"/>
      <c r="E68" s="36"/>
      <c r="F68" s="36"/>
      <c r="G68" s="36"/>
      <c r="H68" s="36"/>
      <c r="I68" s="36"/>
      <c r="J68" s="3"/>
      <c r="K68" s="1"/>
      <c r="L68" s="1"/>
    </row>
    <row r="69" spans="1:12" s="10" customFormat="1">
      <c r="A69" s="34"/>
      <c r="B69" s="34"/>
      <c r="C69" s="34"/>
      <c r="D69" s="34"/>
      <c r="E69" s="36"/>
      <c r="F69" s="36"/>
      <c r="G69" s="36"/>
      <c r="H69" s="36"/>
      <c r="I69" s="36"/>
      <c r="J69" s="3"/>
      <c r="K69" s="1"/>
      <c r="L69" s="1"/>
    </row>
    <row r="70" spans="1:12" s="10" customFormat="1">
      <c r="A70" s="34"/>
      <c r="B70" s="34"/>
      <c r="C70" s="34"/>
      <c r="D70" s="34"/>
      <c r="E70" s="36"/>
      <c r="F70" s="36"/>
      <c r="G70" s="36"/>
      <c r="H70" s="36"/>
      <c r="I70" s="36"/>
      <c r="J70" s="3"/>
      <c r="K70" s="1"/>
      <c r="L70" s="1"/>
    </row>
    <row r="71" spans="1:12" s="10" customFormat="1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>
      <c r="A72" s="34"/>
      <c r="B72" s="34"/>
      <c r="C72" s="34"/>
      <c r="D72" s="34"/>
      <c r="E72" s="34"/>
      <c r="F72" s="34"/>
      <c r="G72" s="34"/>
      <c r="H72" s="35"/>
      <c r="I72" s="35"/>
      <c r="J72" s="3"/>
      <c r="K72" s="1"/>
      <c r="L72" s="1"/>
    </row>
    <row r="73" spans="1:12" s="10" customFormat="1">
      <c r="A73" s="34"/>
      <c r="B73" s="34"/>
      <c r="C73" s="34"/>
      <c r="D73" s="34"/>
      <c r="E73" s="34"/>
      <c r="F73" s="34"/>
      <c r="G73" s="34"/>
      <c r="H73" s="35"/>
      <c r="I73" s="35"/>
      <c r="J73" s="3"/>
      <c r="K73" s="1"/>
      <c r="L73" s="1"/>
    </row>
    <row r="74" spans="1:12" s="10" customFormat="1">
      <c r="A74" s="34"/>
      <c r="B74" s="34"/>
      <c r="C74" s="34"/>
      <c r="D74" s="34"/>
      <c r="E74" s="34"/>
      <c r="F74" s="34"/>
      <c r="G74" s="34"/>
      <c r="H74" s="35"/>
      <c r="I74" s="35"/>
      <c r="J74" s="3"/>
      <c r="K74" s="1"/>
      <c r="L74" s="1"/>
    </row>
    <row r="75" spans="1:12" s="10" customFormat="1">
      <c r="A75" s="34"/>
      <c r="B75" s="34"/>
      <c r="C75" s="34"/>
      <c r="D75" s="34"/>
      <c r="E75" s="34"/>
      <c r="F75" s="34"/>
      <c r="G75" s="34"/>
      <c r="H75" s="35"/>
      <c r="I75" s="35"/>
      <c r="J75" s="3"/>
      <c r="K75" s="1"/>
      <c r="L75" s="1"/>
    </row>
    <row r="76" spans="1:12" s="10" customFormat="1">
      <c r="A76" s="34"/>
      <c r="B76" s="34"/>
      <c r="C76" s="34"/>
      <c r="D76" s="34"/>
      <c r="E76" s="34"/>
      <c r="F76" s="34"/>
      <c r="G76" s="34"/>
      <c r="H76" s="35"/>
      <c r="I76" s="35"/>
      <c r="J76" s="3"/>
      <c r="K76" s="1"/>
      <c r="L76" s="1"/>
    </row>
    <row r="77" spans="1:12" s="10" customFormat="1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  <row r="366" spans="1:12" s="10" customFormat="1">
      <c r="A366" s="34"/>
      <c r="B366" s="34"/>
      <c r="C366" s="34"/>
      <c r="D366" s="34"/>
      <c r="E366" s="34"/>
      <c r="F366" s="34"/>
      <c r="G366" s="34"/>
      <c r="H366" s="35"/>
      <c r="I366" s="35"/>
      <c r="J366" s="3"/>
      <c r="K366" s="1"/>
      <c r="L366" s="1"/>
    </row>
    <row r="367" spans="1:12" s="10" customFormat="1">
      <c r="A367" s="34"/>
      <c r="B367" s="34"/>
      <c r="C367" s="34"/>
      <c r="D367" s="34"/>
      <c r="E367" s="34"/>
      <c r="F367" s="34"/>
      <c r="G367" s="34"/>
      <c r="H367" s="35"/>
      <c r="I367" s="35"/>
      <c r="J367" s="3"/>
      <c r="K367" s="1"/>
      <c r="L367" s="1"/>
    </row>
    <row r="368" spans="1:12" s="10" customFormat="1">
      <c r="A368" s="34"/>
      <c r="B368" s="34"/>
      <c r="C368" s="34"/>
      <c r="D368" s="34"/>
      <c r="E368" s="34"/>
      <c r="F368" s="34"/>
      <c r="G368" s="34"/>
      <c r="H368" s="35"/>
      <c r="I368" s="35"/>
      <c r="J368" s="3"/>
      <c r="K368" s="1"/>
      <c r="L368" s="1"/>
    </row>
    <row r="369" spans="1:12" s="10" customFormat="1">
      <c r="A369" s="34"/>
      <c r="B369" s="34"/>
      <c r="C369" s="34"/>
      <c r="D369" s="34"/>
      <c r="E369" s="34"/>
      <c r="F369" s="34"/>
      <c r="G369" s="34"/>
      <c r="H369" s="35"/>
      <c r="I369" s="35"/>
      <c r="J369" s="3"/>
      <c r="K369" s="1"/>
      <c r="L369" s="1"/>
    </row>
    <row r="370" spans="1:12" s="10" customFormat="1">
      <c r="A370" s="34"/>
      <c r="B370" s="34"/>
      <c r="C370" s="34"/>
      <c r="D370" s="34"/>
      <c r="E370" s="34"/>
      <c r="F370" s="34"/>
      <c r="G370" s="34"/>
      <c r="H370" s="35"/>
      <c r="I370" s="35"/>
      <c r="J370" s="3"/>
      <c r="K370" s="1"/>
      <c r="L370" s="1"/>
    </row>
    <row r="371" spans="1:12" s="10" customFormat="1">
      <c r="A371" s="34"/>
      <c r="B371" s="34"/>
      <c r="C371" s="34"/>
      <c r="D371" s="34"/>
      <c r="E371" s="34"/>
      <c r="F371" s="34"/>
      <c r="G371" s="34"/>
      <c r="H371" s="35"/>
      <c r="I371" s="35"/>
      <c r="J371" s="3"/>
      <c r="K371" s="1"/>
      <c r="L371" s="1"/>
    </row>
    <row r="372" spans="1:12" s="10" customFormat="1">
      <c r="A372" s="34"/>
      <c r="B372" s="34"/>
      <c r="C372" s="34"/>
      <c r="D372" s="34"/>
      <c r="E372" s="34"/>
      <c r="F372" s="34"/>
      <c r="G372" s="34"/>
      <c r="H372" s="35"/>
      <c r="I372" s="35"/>
      <c r="J372" s="3"/>
      <c r="K372" s="1"/>
      <c r="L372" s="1"/>
    </row>
    <row r="373" spans="1:12" s="10" customFormat="1">
      <c r="A373" s="34"/>
      <c r="B373" s="34"/>
      <c r="C373" s="34"/>
      <c r="D373" s="34"/>
      <c r="E373" s="34"/>
      <c r="F373" s="34"/>
      <c r="G373" s="34"/>
      <c r="H373" s="35"/>
      <c r="I373" s="35"/>
      <c r="J373" s="3"/>
      <c r="K373" s="1"/>
      <c r="L373" s="1"/>
    </row>
    <row r="374" spans="1:12" s="10" customFormat="1">
      <c r="A374" s="34"/>
      <c r="B374" s="34"/>
      <c r="C374" s="34"/>
      <c r="D374" s="34"/>
      <c r="E374" s="34"/>
      <c r="F374" s="34"/>
      <c r="G374" s="34"/>
      <c r="H374" s="35"/>
      <c r="I374" s="35"/>
      <c r="J374" s="3"/>
      <c r="K374" s="1"/>
      <c r="L374" s="1"/>
    </row>
    <row r="375" spans="1:12" s="10" customFormat="1">
      <c r="A375" s="34"/>
      <c r="B375" s="34"/>
      <c r="C375" s="34"/>
      <c r="D375" s="34"/>
      <c r="E375" s="34"/>
      <c r="F375" s="34"/>
      <c r="G375" s="34"/>
      <c r="H375" s="35"/>
      <c r="I375" s="35"/>
      <c r="J375" s="3"/>
      <c r="K375" s="1"/>
      <c r="L375" s="1"/>
    </row>
    <row r="376" spans="1:12" s="10" customFormat="1">
      <c r="A376" s="34"/>
      <c r="B376" s="34"/>
      <c r="C376" s="34"/>
      <c r="D376" s="34"/>
      <c r="E376" s="34"/>
      <c r="F376" s="34"/>
      <c r="G376" s="34"/>
      <c r="H376" s="35"/>
      <c r="I376" s="35"/>
      <c r="J376" s="3"/>
      <c r="K376" s="1"/>
      <c r="L376" s="1"/>
    </row>
    <row r="377" spans="1:12" s="10" customFormat="1">
      <c r="A377" s="34"/>
      <c r="B377" s="34"/>
      <c r="C377" s="34"/>
      <c r="D377" s="34"/>
      <c r="E377" s="34"/>
      <c r="F377" s="34"/>
      <c r="G377" s="34"/>
      <c r="H377" s="35"/>
      <c r="I377" s="35"/>
      <c r="J377" s="3"/>
      <c r="K377" s="1"/>
      <c r="L377" s="1"/>
    </row>
    <row r="378" spans="1:12" s="10" customFormat="1">
      <c r="A378" s="34"/>
      <c r="B378" s="34"/>
      <c r="C378" s="34"/>
      <c r="D378" s="34"/>
      <c r="E378" s="34"/>
      <c r="F378" s="34"/>
      <c r="G378" s="34"/>
      <c r="H378" s="35"/>
      <c r="I378" s="35"/>
      <c r="J378" s="3"/>
      <c r="K378" s="1"/>
      <c r="L378" s="1"/>
    </row>
    <row r="379" spans="1:12" s="10" customFormat="1">
      <c r="A379" s="34"/>
      <c r="B379" s="34"/>
      <c r="C379" s="34"/>
      <c r="D379" s="34"/>
      <c r="E379" s="34"/>
      <c r="F379" s="34"/>
      <c r="G379" s="34"/>
      <c r="H379" s="35"/>
      <c r="I379" s="35"/>
      <c r="J379" s="3"/>
      <c r="K379" s="1"/>
      <c r="L379" s="1"/>
    </row>
    <row r="380" spans="1:12" s="10" customFormat="1">
      <c r="A380" s="34"/>
      <c r="B380" s="34"/>
      <c r="C380" s="34"/>
      <c r="D380" s="34"/>
      <c r="E380" s="34"/>
      <c r="F380" s="34"/>
      <c r="G380" s="34"/>
      <c r="H380" s="35"/>
      <c r="I380" s="35"/>
      <c r="J380" s="3"/>
      <c r="K380" s="1"/>
      <c r="L380" s="1"/>
    </row>
    <row r="381" spans="1:12" s="10" customFormat="1">
      <c r="A381" s="34"/>
      <c r="B381" s="34"/>
      <c r="C381" s="34"/>
      <c r="D381" s="34"/>
      <c r="E381" s="34"/>
      <c r="F381" s="34"/>
      <c r="G381" s="34"/>
      <c r="H381" s="35"/>
      <c r="I381" s="35"/>
      <c r="J381" s="3"/>
      <c r="K381" s="1"/>
      <c r="L381" s="1"/>
    </row>
    <row r="382" spans="1:12" s="10" customFormat="1">
      <c r="A382" s="34"/>
      <c r="B382" s="34"/>
      <c r="C382" s="34"/>
      <c r="D382" s="34"/>
      <c r="E382" s="34"/>
      <c r="F382" s="34"/>
      <c r="G382" s="34"/>
      <c r="H382" s="35"/>
      <c r="I382" s="35"/>
      <c r="J382" s="3"/>
      <c r="K382" s="1"/>
      <c r="L382" s="1"/>
    </row>
    <row r="383" spans="1:12" s="10" customFormat="1">
      <c r="A383" s="34"/>
      <c r="B383" s="34"/>
      <c r="C383" s="34"/>
      <c r="D383" s="34"/>
      <c r="E383" s="34"/>
      <c r="F383" s="34"/>
      <c r="G383" s="34"/>
      <c r="H383" s="35"/>
      <c r="I383" s="35"/>
      <c r="J383" s="3"/>
      <c r="K383" s="1"/>
      <c r="L383" s="1"/>
    </row>
  </sheetData>
  <mergeCells count="29">
    <mergeCell ref="E1:I3"/>
    <mergeCell ref="E4:I4"/>
    <mergeCell ref="A5:I5"/>
    <mergeCell ref="A6:I6"/>
    <mergeCell ref="A8:A9"/>
    <mergeCell ref="B8:B9"/>
    <mergeCell ref="C8:C9"/>
    <mergeCell ref="D8:D9"/>
    <mergeCell ref="E8:I8"/>
    <mergeCell ref="A11:A16"/>
    <mergeCell ref="B11:B16"/>
    <mergeCell ref="A17:A22"/>
    <mergeCell ref="B17:B22"/>
    <mergeCell ref="A23:A28"/>
    <mergeCell ref="B23:B28"/>
    <mergeCell ref="D23:D26"/>
    <mergeCell ref="A29:A34"/>
    <mergeCell ref="B29:B34"/>
    <mergeCell ref="A35:A40"/>
    <mergeCell ref="B35:B40"/>
    <mergeCell ref="D35:D37"/>
    <mergeCell ref="A59:A64"/>
    <mergeCell ref="B59:B64"/>
    <mergeCell ref="A41:A46"/>
    <mergeCell ref="B41:B46"/>
    <mergeCell ref="A47:A52"/>
    <mergeCell ref="B47:B52"/>
    <mergeCell ref="A53:A58"/>
    <mergeCell ref="B53:B58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4" fitToHeight="4" orientation="landscape" verticalDpi="180" r:id="rId1"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ресурсн. обесп.без меропр.</vt:lpstr>
      <vt:lpstr>'№ 4 ресурсное обеспечение'!Область_печати</vt:lpstr>
      <vt:lpstr>'№5 ресурсн. обесп.без меропр.'!Область_печати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2020-01-10T06:56:28Z</dcterms:modified>
</cp:coreProperties>
</file>